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08 - NAB AC Bazény Lužánky/_Rozpočet/"/>
    </mc:Choice>
  </mc:AlternateContent>
  <xr:revisionPtr revIDLastSave="0" documentId="8_{CD6845F5-0B4D-4CD4-A1D1-2DBE4EB83D1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08 A01 Pol" sheetId="12" r:id="rId4"/>
    <sheet name="23-002.08 E01 Pol" sheetId="13" r:id="rId5"/>
    <sheet name="23-002.08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'23-002.08 A01 Pol'!$1:$7</definedName>
    <definedName name="_xlnm.Print_Titles" localSheetId="4">'23-002.08 E01 Pol'!$1:$7</definedName>
    <definedName name="_xlnm.Print_Titles" localSheetId="5">'23-002.08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'23-002.08 A01 Pol'!$A$1:$X$103</definedName>
    <definedName name="_xlnm.Print_Area" localSheetId="4">'23-002.08 E01 Pol'!$A$1:$X$120</definedName>
    <definedName name="_xlnm.Print_Area" localSheetId="5">'23-002.08 O01 Pol'!$A$1:$X$33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G43" i="1"/>
  <c r="F43" i="1"/>
  <c r="G42" i="1"/>
  <c r="F42" i="1"/>
  <c r="H42" i="1" s="1"/>
  <c r="I42" i="1" s="1"/>
  <c r="G41" i="1"/>
  <c r="H41" i="1" s="1"/>
  <c r="I41" i="1" s="1"/>
  <c r="F41" i="1"/>
  <c r="G40" i="1"/>
  <c r="H40" i="1" s="1"/>
  <c r="I40" i="1" s="1"/>
  <c r="F40" i="1"/>
  <c r="G39" i="1"/>
  <c r="F39" i="1"/>
  <c r="G23" i="14"/>
  <c r="BA21" i="14"/>
  <c r="BA18" i="14"/>
  <c r="K8" i="14"/>
  <c r="G9" i="14"/>
  <c r="G8" i="14" s="1"/>
  <c r="I9" i="14"/>
  <c r="K9" i="14"/>
  <c r="M9" i="14"/>
  <c r="M8" i="14" s="1"/>
  <c r="O9" i="14"/>
  <c r="O8" i="14" s="1"/>
  <c r="Q9" i="14"/>
  <c r="Q8" i="14" s="1"/>
  <c r="V9" i="14"/>
  <c r="G11" i="14"/>
  <c r="M11" i="14" s="1"/>
  <c r="I11" i="14"/>
  <c r="I8" i="14" s="1"/>
  <c r="K11" i="14"/>
  <c r="O11" i="14"/>
  <c r="Q11" i="14"/>
  <c r="V11" i="14"/>
  <c r="V8" i="14" s="1"/>
  <c r="Q12" i="14"/>
  <c r="G13" i="14"/>
  <c r="M13" i="14" s="1"/>
  <c r="I13" i="14"/>
  <c r="K13" i="14"/>
  <c r="K12" i="14" s="1"/>
  <c r="O13" i="14"/>
  <c r="Q13" i="14"/>
  <c r="V13" i="14"/>
  <c r="V12" i="14" s="1"/>
  <c r="G15" i="14"/>
  <c r="M15" i="14" s="1"/>
  <c r="I15" i="14"/>
  <c r="I12" i="14" s="1"/>
  <c r="K15" i="14"/>
  <c r="O15" i="14"/>
  <c r="O12" i="14" s="1"/>
  <c r="Q15" i="14"/>
  <c r="V15" i="14"/>
  <c r="G16" i="14"/>
  <c r="O16" i="14"/>
  <c r="G17" i="14"/>
  <c r="I17" i="14"/>
  <c r="I16" i="14" s="1"/>
  <c r="K17" i="14"/>
  <c r="K16" i="14" s="1"/>
  <c r="M17" i="14"/>
  <c r="M16" i="14" s="1"/>
  <c r="O17" i="14"/>
  <c r="Q17" i="14"/>
  <c r="Q16" i="14" s="1"/>
  <c r="V17" i="14"/>
  <c r="V16" i="14" s="1"/>
  <c r="I19" i="14"/>
  <c r="K19" i="14"/>
  <c r="V19" i="14"/>
  <c r="G20" i="14"/>
  <c r="G19" i="14" s="1"/>
  <c r="I20" i="14"/>
  <c r="K20" i="14"/>
  <c r="M20" i="14"/>
  <c r="M19" i="14" s="1"/>
  <c r="O20" i="14"/>
  <c r="O19" i="14" s="1"/>
  <c r="Q20" i="14"/>
  <c r="Q19" i="14" s="1"/>
  <c r="V20" i="14"/>
  <c r="AE23" i="14"/>
  <c r="AF23" i="14"/>
  <c r="G110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3" i="13"/>
  <c r="M13" i="13" s="1"/>
  <c r="I13" i="13"/>
  <c r="K13" i="13"/>
  <c r="O13" i="13"/>
  <c r="Q13" i="13"/>
  <c r="V13" i="13"/>
  <c r="G22" i="13"/>
  <c r="I22" i="13"/>
  <c r="K22" i="13"/>
  <c r="M22" i="13"/>
  <c r="O22" i="13"/>
  <c r="Q22" i="13"/>
  <c r="V22" i="13"/>
  <c r="G31" i="13"/>
  <c r="I31" i="13"/>
  <c r="K31" i="13"/>
  <c r="M31" i="13"/>
  <c r="O31" i="13"/>
  <c r="Q31" i="13"/>
  <c r="V31" i="13"/>
  <c r="G35" i="13"/>
  <c r="M35" i="13" s="1"/>
  <c r="I35" i="13"/>
  <c r="K35" i="13"/>
  <c r="O35" i="13"/>
  <c r="Q35" i="13"/>
  <c r="V35" i="13"/>
  <c r="G45" i="13"/>
  <c r="I45" i="13"/>
  <c r="K45" i="13"/>
  <c r="M45" i="13"/>
  <c r="O45" i="13"/>
  <c r="Q45" i="13"/>
  <c r="V45" i="13"/>
  <c r="G52" i="13"/>
  <c r="I52" i="13"/>
  <c r="K52" i="13"/>
  <c r="M52" i="13"/>
  <c r="O52" i="13"/>
  <c r="Q52" i="13"/>
  <c r="V52" i="13"/>
  <c r="G57" i="13"/>
  <c r="M57" i="13" s="1"/>
  <c r="I57" i="13"/>
  <c r="K57" i="13"/>
  <c r="O57" i="13"/>
  <c r="Q57" i="13"/>
  <c r="V57" i="13"/>
  <c r="G61" i="13"/>
  <c r="M61" i="13" s="1"/>
  <c r="I61" i="13"/>
  <c r="K61" i="13"/>
  <c r="O61" i="13"/>
  <c r="Q61" i="13"/>
  <c r="V61" i="13"/>
  <c r="G72" i="13"/>
  <c r="I72" i="13"/>
  <c r="K72" i="13"/>
  <c r="M72" i="13"/>
  <c r="O72" i="13"/>
  <c r="Q72" i="13"/>
  <c r="V72" i="13"/>
  <c r="G76" i="13"/>
  <c r="I76" i="13"/>
  <c r="K76" i="13"/>
  <c r="M76" i="13"/>
  <c r="O76" i="13"/>
  <c r="Q76" i="13"/>
  <c r="V76" i="13"/>
  <c r="G80" i="13"/>
  <c r="G81" i="13"/>
  <c r="M81" i="13" s="1"/>
  <c r="M80" i="13" s="1"/>
  <c r="I81" i="13"/>
  <c r="I80" i="13" s="1"/>
  <c r="K81" i="13"/>
  <c r="K80" i="13" s="1"/>
  <c r="O81" i="13"/>
  <c r="O80" i="13" s="1"/>
  <c r="Q81" i="13"/>
  <c r="Q80" i="13" s="1"/>
  <c r="V81" i="13"/>
  <c r="V80" i="13" s="1"/>
  <c r="G85" i="13"/>
  <c r="I85" i="13"/>
  <c r="K85" i="13"/>
  <c r="M85" i="13"/>
  <c r="O85" i="13"/>
  <c r="Q85" i="13"/>
  <c r="V85" i="13"/>
  <c r="G89" i="13"/>
  <c r="V89" i="13"/>
  <c r="G90" i="13"/>
  <c r="M90" i="13" s="1"/>
  <c r="M89" i="13" s="1"/>
  <c r="I90" i="13"/>
  <c r="I89" i="13" s="1"/>
  <c r="K90" i="13"/>
  <c r="K89" i="13" s="1"/>
  <c r="O90" i="13"/>
  <c r="O89" i="13" s="1"/>
  <c r="Q90" i="13"/>
  <c r="Q89" i="13" s="1"/>
  <c r="V90" i="13"/>
  <c r="G91" i="13"/>
  <c r="G92" i="13"/>
  <c r="I92" i="13"/>
  <c r="I91" i="13" s="1"/>
  <c r="K92" i="13"/>
  <c r="M92" i="13"/>
  <c r="O92" i="13"/>
  <c r="O91" i="13" s="1"/>
  <c r="Q92" i="13"/>
  <c r="V92" i="13"/>
  <c r="V91" i="13" s="1"/>
  <c r="G93" i="13"/>
  <c r="I93" i="13"/>
  <c r="K93" i="13"/>
  <c r="K91" i="13" s="1"/>
  <c r="M93" i="13"/>
  <c r="O93" i="13"/>
  <c r="Q93" i="13"/>
  <c r="V93" i="13"/>
  <c r="G94" i="13"/>
  <c r="I94" i="13"/>
  <c r="K94" i="13"/>
  <c r="M94" i="13"/>
  <c r="O94" i="13"/>
  <c r="Q94" i="13"/>
  <c r="V94" i="13"/>
  <c r="G95" i="13"/>
  <c r="I95" i="13"/>
  <c r="K95" i="13"/>
  <c r="M95" i="13"/>
  <c r="O95" i="13"/>
  <c r="Q95" i="13"/>
  <c r="V95" i="13"/>
  <c r="G96" i="13"/>
  <c r="I96" i="13"/>
  <c r="K96" i="13"/>
  <c r="M96" i="13"/>
  <c r="O96" i="13"/>
  <c r="Q96" i="13"/>
  <c r="Q91" i="13" s="1"/>
  <c r="V96" i="13"/>
  <c r="G97" i="13"/>
  <c r="I97" i="13"/>
  <c r="K97" i="13"/>
  <c r="M97" i="13"/>
  <c r="O97" i="13"/>
  <c r="Q97" i="13"/>
  <c r="V97" i="13"/>
  <c r="G98" i="13"/>
  <c r="M98" i="13" s="1"/>
  <c r="I98" i="13"/>
  <c r="K98" i="13"/>
  <c r="O98" i="13"/>
  <c r="Q98" i="13"/>
  <c r="V98" i="13"/>
  <c r="G99" i="13"/>
  <c r="M99" i="13" s="1"/>
  <c r="I99" i="13"/>
  <c r="K99" i="13"/>
  <c r="O99" i="13"/>
  <c r="Q99" i="13"/>
  <c r="V99" i="13"/>
  <c r="G100" i="13"/>
  <c r="I100" i="13"/>
  <c r="K100" i="13"/>
  <c r="M100" i="13"/>
  <c r="O100" i="13"/>
  <c r="Q100" i="13"/>
  <c r="V100" i="13"/>
  <c r="G101" i="13"/>
  <c r="I101" i="13"/>
  <c r="K101" i="13"/>
  <c r="M101" i="13"/>
  <c r="O101" i="13"/>
  <c r="Q101" i="13"/>
  <c r="V101" i="13"/>
  <c r="G102" i="13"/>
  <c r="I102" i="13"/>
  <c r="K102" i="13"/>
  <c r="M102" i="13"/>
  <c r="O102" i="13"/>
  <c r="Q102" i="13"/>
  <c r="V102" i="13"/>
  <c r="G103" i="13"/>
  <c r="I103" i="13"/>
  <c r="O103" i="13"/>
  <c r="V103" i="13"/>
  <c r="G104" i="13"/>
  <c r="I104" i="13"/>
  <c r="K104" i="13"/>
  <c r="K103" i="13" s="1"/>
  <c r="M104" i="13"/>
  <c r="M103" i="13" s="1"/>
  <c r="O104" i="13"/>
  <c r="Q104" i="13"/>
  <c r="Q103" i="13" s="1"/>
  <c r="V104" i="13"/>
  <c r="AE110" i="13"/>
  <c r="G93" i="12"/>
  <c r="BA88" i="12"/>
  <c r="BA27" i="12"/>
  <c r="G8" i="12"/>
  <c r="G9" i="12"/>
  <c r="I9" i="12"/>
  <c r="I8" i="12" s="1"/>
  <c r="K9" i="12"/>
  <c r="K8" i="12" s="1"/>
  <c r="M9" i="12"/>
  <c r="O9" i="12"/>
  <c r="Q9" i="12"/>
  <c r="Q8" i="12" s="1"/>
  <c r="V9" i="12"/>
  <c r="V8" i="12" s="1"/>
  <c r="G14" i="12"/>
  <c r="I14" i="12"/>
  <c r="K14" i="12"/>
  <c r="M14" i="12"/>
  <c r="O14" i="12"/>
  <c r="O8" i="12" s="1"/>
  <c r="Q14" i="12"/>
  <c r="V14" i="12"/>
  <c r="G18" i="12"/>
  <c r="I18" i="12"/>
  <c r="K18" i="12"/>
  <c r="M18" i="12"/>
  <c r="O18" i="12"/>
  <c r="Q18" i="12"/>
  <c r="V18" i="12"/>
  <c r="G22" i="12"/>
  <c r="M22" i="12" s="1"/>
  <c r="I22" i="12"/>
  <c r="K22" i="12"/>
  <c r="O22" i="12"/>
  <c r="Q22" i="12"/>
  <c r="V22" i="12"/>
  <c r="G26" i="12"/>
  <c r="M26" i="12" s="1"/>
  <c r="I26" i="12"/>
  <c r="K26" i="12"/>
  <c r="O26" i="12"/>
  <c r="Q26" i="12"/>
  <c r="V26" i="12"/>
  <c r="G31" i="12"/>
  <c r="M31" i="12" s="1"/>
  <c r="I31" i="12"/>
  <c r="K31" i="12"/>
  <c r="O31" i="12"/>
  <c r="Q31" i="12"/>
  <c r="V31" i="12"/>
  <c r="G35" i="12"/>
  <c r="M35" i="12" s="1"/>
  <c r="I35" i="12"/>
  <c r="K35" i="12"/>
  <c r="O35" i="12"/>
  <c r="Q35" i="12"/>
  <c r="V35" i="12"/>
  <c r="G40" i="12"/>
  <c r="M40" i="12" s="1"/>
  <c r="I40" i="12"/>
  <c r="K40" i="12"/>
  <c r="O40" i="12"/>
  <c r="Q40" i="12"/>
  <c r="V40" i="12"/>
  <c r="G44" i="12"/>
  <c r="I44" i="12"/>
  <c r="K44" i="12"/>
  <c r="M44" i="12"/>
  <c r="O44" i="12"/>
  <c r="Q44" i="12"/>
  <c r="V44" i="12"/>
  <c r="G49" i="12"/>
  <c r="I49" i="12"/>
  <c r="K49" i="12"/>
  <c r="M49" i="12"/>
  <c r="O49" i="12"/>
  <c r="Q49" i="12"/>
  <c r="V49" i="12"/>
  <c r="G58" i="12"/>
  <c r="I58" i="12"/>
  <c r="K58" i="12"/>
  <c r="M58" i="12"/>
  <c r="O58" i="12"/>
  <c r="Q58" i="12"/>
  <c r="V58" i="12"/>
  <c r="O63" i="12"/>
  <c r="Q63" i="12"/>
  <c r="G64" i="12"/>
  <c r="M64" i="12" s="1"/>
  <c r="I64" i="12"/>
  <c r="K64" i="12"/>
  <c r="K63" i="12" s="1"/>
  <c r="O64" i="12"/>
  <c r="Q64" i="12"/>
  <c r="V64" i="12"/>
  <c r="V63" i="12" s="1"/>
  <c r="G66" i="12"/>
  <c r="G63" i="12" s="1"/>
  <c r="I66" i="12"/>
  <c r="K66" i="12"/>
  <c r="O66" i="12"/>
  <c r="Q66" i="12"/>
  <c r="V66" i="12"/>
  <c r="G72" i="12"/>
  <c r="M72" i="12" s="1"/>
  <c r="I72" i="12"/>
  <c r="I63" i="12" s="1"/>
  <c r="K72" i="12"/>
  <c r="O72" i="12"/>
  <c r="Q72" i="12"/>
  <c r="V72" i="12"/>
  <c r="G75" i="12"/>
  <c r="M75" i="12" s="1"/>
  <c r="I75" i="12"/>
  <c r="K75" i="12"/>
  <c r="O75" i="12"/>
  <c r="Q75" i="12"/>
  <c r="V75" i="12"/>
  <c r="I79" i="12"/>
  <c r="K79" i="12"/>
  <c r="V79" i="12"/>
  <c r="G80" i="12"/>
  <c r="I80" i="12"/>
  <c r="K80" i="12"/>
  <c r="M80" i="12"/>
  <c r="M79" i="12" s="1"/>
  <c r="O80" i="12"/>
  <c r="O79" i="12" s="1"/>
  <c r="Q80" i="12"/>
  <c r="V80" i="12"/>
  <c r="G83" i="12"/>
  <c r="G79" i="12" s="1"/>
  <c r="I83" i="12"/>
  <c r="K83" i="12"/>
  <c r="M83" i="12"/>
  <c r="O83" i="12"/>
  <c r="Q83" i="12"/>
  <c r="Q79" i="12" s="1"/>
  <c r="V83" i="12"/>
  <c r="G86" i="12"/>
  <c r="M86" i="12"/>
  <c r="O86" i="12"/>
  <c r="Q86" i="12"/>
  <c r="V86" i="12"/>
  <c r="G87" i="12"/>
  <c r="I87" i="12"/>
  <c r="I86" i="12" s="1"/>
  <c r="K87" i="12"/>
  <c r="K86" i="12" s="1"/>
  <c r="M87" i="12"/>
  <c r="O87" i="12"/>
  <c r="Q87" i="12"/>
  <c r="V87" i="12"/>
  <c r="G90" i="12"/>
  <c r="K90" i="12"/>
  <c r="Q90" i="12"/>
  <c r="V90" i="12"/>
  <c r="G91" i="12"/>
  <c r="M91" i="12" s="1"/>
  <c r="M90" i="12" s="1"/>
  <c r="I91" i="12"/>
  <c r="I90" i="12" s="1"/>
  <c r="K91" i="12"/>
  <c r="O91" i="12"/>
  <c r="O90" i="12" s="1"/>
  <c r="Q91" i="12"/>
  <c r="V91" i="12"/>
  <c r="AE93" i="12"/>
  <c r="AF93" i="12"/>
  <c r="I20" i="1"/>
  <c r="I19" i="1"/>
  <c r="I18" i="1"/>
  <c r="I17" i="1"/>
  <c r="I16" i="1"/>
  <c r="AZ57" i="1"/>
  <c r="AZ55" i="1"/>
  <c r="AZ53" i="1"/>
  <c r="AZ51" i="1"/>
  <c r="AZ49" i="1"/>
  <c r="AZ47" i="1"/>
  <c r="F44" i="1"/>
  <c r="G23" i="1" s="1"/>
  <c r="G44" i="1"/>
  <c r="G25" i="1" s="1"/>
  <c r="A25" i="1" s="1"/>
  <c r="G26" i="1" s="1"/>
  <c r="H43" i="1"/>
  <c r="I43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I73" i="1" l="1"/>
  <c r="J71" i="1" s="1"/>
  <c r="A26" i="1"/>
  <c r="A23" i="1"/>
  <c r="G28" i="1"/>
  <c r="M12" i="14"/>
  <c r="G12" i="14"/>
  <c r="M91" i="13"/>
  <c r="AF110" i="13"/>
  <c r="M9" i="13"/>
  <c r="M8" i="13" s="1"/>
  <c r="M8" i="12"/>
  <c r="M66" i="12"/>
  <c r="M63" i="12" s="1"/>
  <c r="I21" i="1"/>
  <c r="J39" i="1"/>
  <c r="J44" i="1" s="1"/>
  <c r="J43" i="1"/>
  <c r="J41" i="1"/>
  <c r="J42" i="1"/>
  <c r="J40" i="1"/>
  <c r="H44" i="1"/>
  <c r="J72" i="1" l="1"/>
  <c r="J63" i="1"/>
  <c r="J68" i="1"/>
  <c r="J64" i="1"/>
  <c r="J70" i="1"/>
  <c r="J67" i="1"/>
  <c r="J66" i="1"/>
  <c r="J69" i="1"/>
  <c r="J65" i="1"/>
  <c r="G24" i="1"/>
  <c r="A27" i="1" s="1"/>
  <c r="A24" i="1"/>
  <c r="J73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F59F44EC-C100-44D8-A8D5-AA67F740D52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BA6B21C-2512-4512-8983-0B5BA6E143F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FAEFE5EE-2AF7-4A20-9B4F-6C8102B8574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2E49D5D-2BDD-4353-90A9-EA77CE3D498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B8FCC820-3C2C-423B-B57D-10A1BBFF92C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09FE5F6-5591-4A1D-BE0D-942801EA20D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<sst xmlns="http://schemas.openxmlformats.org/spreadsheetml/2006/main" count="939" uniqueCount="295">
  <si>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</si>
  <si>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</si>
  <si>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</si>
  <si>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</si>
  <si>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</si>
  <si>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</si>
  <si>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</si>
  <si>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</si>
  <si>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</si>
  <si>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</si>
  <si>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</si>
  <si>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</si>
  <si>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</si>
  <si>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</si>
  <si>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</si>
  <si>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</si>
  <si>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</si>
  <si>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</si>
  <si>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</si>
  <si>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</si>
  <si>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</si>
  <si>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</si>
  <si>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</si>
  <si>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</si>
  <si>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</si>
  <si>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</si>
  <si>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</si>
  <si>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</si>
  <si>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</si>
  <si>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</si>
  <si>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</si>
  <si>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</si>
  <si>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</si>
  <si>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</si>
  <si>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</si>
  <si>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</si>
  <si>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</si>
  <si>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</si>
  <si>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</si>
  <si>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</si>
  <si>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</si>
  <si>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</si>
  <si>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</si>
  <si>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23-002</t>
  </si>
  <si>
    <t>Dobíjecí stanice - ArePlan s.r.o.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</si>
  <si>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</si>
  <si>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</si>
  <si>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</si>
  <si>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</si>
  <si>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</si>
  <si>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</si>
  <si>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</si>
  <si>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23-002.08</t>
  </si>
  <si>
    <t>NAB AC Bazény Lužánky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</si>
  <si>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</si>
  <si>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</si>
  <si>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</si>
  <si>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</si>
  <si>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</si>
  <si>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</si>
  <si>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</si>
  <si>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</si>
  <si>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</si>
  <si>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</si>
  <si>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</si>
  <si>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</si>
  <si>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</si>
  <si>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</si>
  <si>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</si>
  <si>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#POPO</t>
  </si>
  <si>
    <t>Popis objektu: 23-002.08 - NAB AC Bazény Lužánky</t>
  </si>
  <si>
    <t>sejmutí ornice, rozprostření ornice, finální povrchy, obruby a další jsou součástí jiného projektu</t>
  </si>
  <si>
    <t>Rekapitulace dílů</t>
  </si>
  <si>
    <t>Typ dílu</t>
  </si>
  <si>
    <t>1</t>
  </si>
  <si>
    <t>Zemní práce</t>
  </si>
  <si>
    <t>2</t>
  </si>
  <si>
    <t>Základy a zvláštní zakládání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</si>
  <si>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</si>
  <si>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</si>
  <si>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</si>
  <si>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</si>
  <si>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</si>
  <si>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</si>
  <si>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</si>
  <si>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</si>
  <si>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</si>
  <si>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</si>
  <si>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</si>
  <si>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</si>
  <si>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</si>
  <si>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</si>
  <si>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</si>
  <si>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</si>
  <si>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</si>
  <si>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</si>
  <si>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</si>
  <si>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</si>
  <si>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</si>
  <si>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</si>
  <si>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</si>
  <si>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</si>
  <si>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</si>
  <si>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</si>
  <si>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</si>
  <si>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</si>
  <si>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</si>
  <si>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</si>
  <si>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</si>
  <si>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</si>
  <si>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</si>
  <si>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</si>
  <si>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</si>
  <si>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</si>
  <si>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</si>
  <si>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</si>
  <si>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</si>
  <si>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</si>
  <si>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</si>
  <si>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</si>
  <si>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</si>
  <si>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</si>
  <si>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23/ I</t>
  </si>
  <si>
    <t>Práce</t>
  </si>
  <si>
    <t>POL1_</t>
  </si>
  <si>
    <t xml:space="preserve">Základ NS (od zpěvnené plochy) : </t>
  </si>
  <si>
    <t>VV</t>
  </si>
  <si>
    <t>základ stanice : (0,60*0,50*0,70)</t>
  </si>
  <si>
    <t>zemění pod stanicí : (0,60*0,50*0,10)</t>
  </si>
  <si>
    <t>Mezisoučet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</si>
  <si>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</si>
  <si>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</si>
  <si>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</si>
  <si>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</si>
  <si>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0,24000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</si>
  <si>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</si>
  <si>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</si>
  <si>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</si>
  <si>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</si>
  <si>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</si>
  <si>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</si>
  <si>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</si>
  <si>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</si>
  <si>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</si>
  <si>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</si>
  <si>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</si>
  <si>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</si>
  <si>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</si>
  <si>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0,24000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</si>
  <si>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</si>
  <si>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</si>
  <si>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</si>
  <si>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</si>
  <si>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</si>
  <si>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</si>
  <si>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</si>
  <si>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(0,60*0,50*0,1)</t>
  </si>
  <si>
    <t>58330002.AR</t>
  </si>
  <si>
    <t>Štěrkopísek k zásypu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</si>
  <si>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</si>
  <si>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</si>
  <si>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</si>
  <si>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</si>
  <si>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</si>
  <si>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</si>
  <si>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(0,60*0,50*0,1)</t>
  </si>
  <si>
    <t xml:space="preserve">  Mezisoučet</t>
  </si>
  <si>
    <t>Konec provozního součtu</t>
  </si>
  <si>
    <t>0,030*1800*0,001</t>
  </si>
  <si>
    <t>Koeficient ztratné: 0,1</t>
  </si>
  <si>
    <t>181101102R00</t>
  </si>
  <si>
    <t>Úprava pláně v zářezech v hor. 1-4, se zhutněním</t>
  </si>
  <si>
    <t>m2</t>
  </si>
  <si>
    <t xml:space="preserve">Výkop : </t>
  </si>
  <si>
    <t>Plocha NS : 0,6*0,50</t>
  </si>
  <si>
    <t>Koeficient okolí: 0,2</t>
  </si>
  <si>
    <t>274354023R00</t>
  </si>
  <si>
    <t>Bednění prostupu základem do 0,02 m2, dl.1,0 m</t>
  </si>
  <si>
    <t>kus</t>
  </si>
  <si>
    <t>základ DS : 2</t>
  </si>
  <si>
    <t>275313711R00</t>
  </si>
  <si>
    <t>Beton základových patek prostý C 25/30</t>
  </si>
  <si>
    <t>V CN zohlednit množství betonu</t>
  </si>
  <si>
    <t xml:space="preserve">beton : </t>
  </si>
  <si>
    <t>základ stanice : (0,60*0,50*0,90)</t>
  </si>
  <si>
    <t>Koeficient lití do výkopu bez bednění: 0,05</t>
  </si>
  <si>
    <t>275351215R00</t>
  </si>
  <si>
    <t>Bednění stěn základových patek - zřízení</t>
  </si>
  <si>
    <t>základ stanice : 0,23*(0,6+0,6+0,5+0,5)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</si>
  <si>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</si>
  <si>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</si>
  <si>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</si>
  <si>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</si>
  <si>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14 : 0,50600</t>
  </si>
  <si>
    <t>915791112R00</t>
  </si>
  <si>
    <t>Předznačení pro značení stopčáry, zebry, nápisů</t>
  </si>
  <si>
    <t xml:space="preserve">půdorys, pozn. č.  3 : </t>
  </si>
  <si>
    <t>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</si>
  <si>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</si>
  <si>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</si>
  <si>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</si>
  <si>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</si>
  <si>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</si>
  <si>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(4,5+2,5)*(5,0)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</si>
  <si>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</si>
  <si>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</si>
  <si>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</si>
  <si>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</si>
  <si>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</si>
  <si>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</si>
  <si>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</si>
  <si>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</si>
  <si>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délka = (4,3+4,9+1,9+0,4) = 11,5 m : </t>
  </si>
  <si>
    <t>11,5*0,35*0,9</t>
  </si>
  <si>
    <t>Odkaz na mn. položky pořadí 1 : 3,62250</t>
  </si>
  <si>
    <t xml:space="preserve">Mezideponie -&gt; zásyp : </t>
  </si>
  <si>
    <t>Odkaz na mn. položky pořadí 5 : 3,62250</t>
  </si>
  <si>
    <t xml:space="preserve">- odvoz : </t>
  </si>
  <si>
    <t>Odkaz na mn. položky pořadí 6 : 1,00625*-1</t>
  </si>
  <si>
    <t>11,5*0,35*(0,9-0,25)</t>
  </si>
  <si>
    <t xml:space="preserve">Kamenivo/písek : </t>
  </si>
  <si>
    <t xml:space="preserve">tl. 250mm : </t>
  </si>
  <si>
    <t>0,35*0,25*(11,5)</t>
  </si>
  <si>
    <t xml:space="preserve">odvoz = objem kameniva : </t>
  </si>
  <si>
    <t>Odkaz na mn. položky pořadí 6 : 1,00625</t>
  </si>
  <si>
    <t>583323271R</t>
  </si>
  <si>
    <t>Kamenivo těžené 0/32</t>
  </si>
  <si>
    <t xml:space="preserve">  Kamenivo/písek : </t>
  </si>
  <si>
    <t xml:space="preserve">  tl. 250mm : </t>
  </si>
  <si>
    <t xml:space="preserve">  délka = (4,3+4,9+1,9+0,4) = 11,5 m : </t>
  </si>
  <si>
    <t xml:space="preserve">  0,35*0,25*(11,5)</t>
  </si>
  <si>
    <t>1,00625*1800*0,001</t>
  </si>
  <si>
    <t>11,5*0,35</t>
  </si>
  <si>
    <t>182001111R00</t>
  </si>
  <si>
    <t>Plošná úprava terénu, nerovnosti do 10 cm v rovině</t>
  </si>
  <si>
    <t>9600x01</t>
  </si>
  <si>
    <t>D+M: zřízení prostupu do objektu včetně nové požární ucpávky, zapravení omítky (dle PD)</t>
  </si>
  <si>
    <t>soubor</t>
  </si>
  <si>
    <t>Vlastní</t>
  </si>
  <si>
    <t>Indiv</t>
  </si>
  <si>
    <t>včetně pomocných prací, zednických přípomocí, zapravení a požární ucpávky</t>
  </si>
  <si>
    <t xml:space="preserve">NOVÝ PROSTUP DO OBJEKTU : </t>
  </si>
  <si>
    <t>9600x02</t>
  </si>
  <si>
    <t>D+M: zřízení prostupu včetně nové požární ucpávky, zapravení omítky (dle PD)</t>
  </si>
  <si>
    <t xml:space="preserve">NOVÝ PROSTUP : </t>
  </si>
  <si>
    <t>M21000x01</t>
  </si>
  <si>
    <t>Kabel CYKY 5x16 mm, včetně dodávky a montáže</t>
  </si>
  <si>
    <t>m</t>
  </si>
  <si>
    <t>POL1_9</t>
  </si>
  <si>
    <t>M21000x02</t>
  </si>
  <si>
    <t>Kabel CYKY 3x1,5 mm, včetně dodávky a montáže</t>
  </si>
  <si>
    <t>M21000x03</t>
  </si>
  <si>
    <t>Ukončení a zapojení vodiče ve svorce</t>
  </si>
  <si>
    <t>ks</t>
  </si>
  <si>
    <t>M21000x04</t>
  </si>
  <si>
    <t>Úprava rozvaděče RH dle projektové dokumentace, včetně podružného elektroměru, dodávky a montáže</t>
  </si>
  <si>
    <t>M21000x05</t>
  </si>
  <si>
    <t>Uložení kabeláže ve stávajícím kabelovém žlabu</t>
  </si>
  <si>
    <t>kpl</t>
  </si>
  <si>
    <t>M21000x06</t>
  </si>
  <si>
    <t>Požární ucpávky, zapravení, včetně dodávky a montáže</t>
  </si>
  <si>
    <t>M21000x07</t>
  </si>
  <si>
    <t>Kabelový žlab drátěný 50x50mm, včetně uchopovacího materiálu, dodávky a montáže</t>
  </si>
  <si>
    <t>M21000x08</t>
  </si>
  <si>
    <t>Revize</t>
  </si>
  <si>
    <t>M21000x09</t>
  </si>
  <si>
    <t>Úklid</t>
  </si>
  <si>
    <t>M21000x10</t>
  </si>
  <si>
    <t>Podružný elektroinstalační materiál</t>
  </si>
  <si>
    <t>M21000x11</t>
  </si>
  <si>
    <t>Mimostaveništní doprava, přesun hmot a PPV</t>
  </si>
  <si>
    <t>460490012RT1</t>
  </si>
  <si>
    <t>Fólie výstražná z PVC, šířka 33 cm dodávka + montáž</t>
  </si>
  <si>
    <t>11,5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</si>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</sst>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6"/>
  <sheetViews>
    <sheetView showGridLines="0" tabSelected="1" topLeftCell="B1" zoomScaleNormal="100" zoomScaleSheetLayoutView="75" workbookViewId="0">
      <selection activeCell="L11" sqref="L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10.2851562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5.5" x14ac:dyDescent="0.2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25.5" x14ac:dyDescent="0.2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38.25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SUMIF(F63:F72,A16,I63:I72)+SUMIF(F63:F72,"PSU",I63:I72)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SUMIF(F63:F72,A17,I63:I72)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SUMIF(F63:F72,A18,I63:I72)</f>
        <v>0</v>
      </c>
      <c r="J18" s="83"/>
    </row>
    <row r="19" spans="1:10" ht="23.25" customHeight="1" x14ac:dyDescent="0.2">
      <c r="A19" s="198" t="s">
        <v>86</v>
      </c>
      <c r="B19" s="38" t="s">
        <v>29</v>
      </c>
      <c r="C19" s="60"/>
      <c r="D19" s="61"/>
      <c r="E19" s="81"/>
      <c r="F19" s="82"/>
      <c r="G19" s="81"/>
      <c r="H19" s="82"/>
      <c r="I19" s="81">
        <f>SUMIF(F63:F72,A19,I63:I72)</f>
        <v>0</v>
      </c>
      <c r="J19" s="83"/>
    </row>
    <row r="20" spans="1:10" ht="23.25" customHeight="1" x14ac:dyDescent="0.2">
      <c r="A20" s="198" t="s">
        <v>91</v>
      </c>
      <c r="B20" s="38" t="s">
        <v>30</v>
      </c>
      <c r="C20" s="60"/>
      <c r="D20" s="61"/>
      <c r="E20" s="81"/>
      <c r="F20" s="82"/>
      <c r="G20" s="81"/>
      <c r="H20" s="82"/>
      <c r="I20" s="81">
        <f>SUMIF(F63:F72,A20,I63:I72)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'23-002.08 A01 Pol'!AE93+'23-002.08 E01 Pol'!AE110+'23-002.08 O01 Pol'!AE23</f>
        <v>0</v>
      </c>
      <c r="G39" s="150">
        <f>'23-002.08 A01 Pol'!AF93+'23-002.08 E01 Pol'!AF110+'23-002.08 O01 Pol'!AF23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52" ht="25.5" customHeight="1" x14ac:dyDescent="0.2">
      <c r="A40" s="137">
        <v>2</v>
      </c>
      <c r="B40" s="153" t="s">
        <v>52</v>
      </c>
      <c r="C40" s="154" t="s">
        <v>53</v>
      </c>
      <c r="D40" s="154"/>
      <c r="E40" s="154"/>
      <c r="F40" s="155">
        <f>'23-002.08 A01 Pol'!AE93+'23-002.08 E01 Pol'!AE110+'23-002.08 O01 Pol'!AE23</f>
        <v>0</v>
      </c>
      <c r="G40" s="156">
        <f>'23-002.08 A01 Pol'!AF93+'23-002.08 E01 Pol'!AF110+'23-002.08 O01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'23-002.08 A01 Pol'!AE93</f>
        <v>0</v>
      </c>
      <c r="G41" s="151">
        <f>'23-002.08 A01 Pol'!AF93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52" ht="25.5" customHeight="1" x14ac:dyDescent="0.2">
      <c r="A42" s="137">
        <v>3</v>
      </c>
      <c r="B42" s="158" t="s">
        <v>56</v>
      </c>
      <c r="C42" s="148" t="s">
        <v>57</v>
      </c>
      <c r="D42" s="148"/>
      <c r="E42" s="148"/>
      <c r="F42" s="159">
        <f>'23-002.08 E01 Pol'!AE110</f>
        <v>0</v>
      </c>
      <c r="G42" s="151">
        <f>'23-002.08 E01 Pol'!AF110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52" ht="25.5" customHeight="1" x14ac:dyDescent="0.2">
      <c r="A43" s="137">
        <v>3</v>
      </c>
      <c r="B43" s="158" t="s">
        <v>58</v>
      </c>
      <c r="C43" s="148" t="s">
        <v>59</v>
      </c>
      <c r="D43" s="148"/>
      <c r="E43" s="148"/>
      <c r="F43" s="159">
        <f>'23-002.08 O01 Pol'!AE23</f>
        <v>0</v>
      </c>
      <c r="G43" s="151">
        <f>'23-002.08 O01 Pol'!AF23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52" ht="25.5" customHeight="1" x14ac:dyDescent="0.2">
      <c r="A44" s="137"/>
      <c r="B44" s="160" t="s">
        <v>60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">
      <c r="A46" t="s">
        <v>62</v>
      </c>
      <c r="B46" t="s">
        <v>63</v>
      </c>
    </row>
    <row r="47" spans="1:52" ht="51" x14ac:dyDescent="0.2">
      <c r="B47" s="177" t="s">
        <v>64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7" t="s">
        <v>66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6" spans="1:52" x14ac:dyDescent="0.2">
      <c r="A56" t="s">
        <v>69</v>
      </c>
      <c r="B56" t="s">
        <v>70</v>
      </c>
    </row>
    <row r="57" spans="1:52" x14ac:dyDescent="0.2">
      <c r="B57" s="177" t="s">
        <v>71</v>
      </c>
      <c r="C57" s="177"/>
      <c r="D57" s="177"/>
      <c r="E57" s="177"/>
      <c r="F57" s="177"/>
      <c r="G57" s="177"/>
      <c r="H57" s="177"/>
      <c r="I57" s="177"/>
      <c r="J57" s="177"/>
      <c r="AZ57" s="176" t="str">
        <f>B57</f>
        <v>sejmutí ornice, rozprostření ornice, finální povrchy, obruby a další jsou součástí jiného projektu</v>
      </c>
    </row>
    <row r="60" spans="1:52" ht="15.75" x14ac:dyDescent="0.25">
      <c r="B60" s="178" t="s">
        <v>72</v>
      </c>
    </row>
    <row r="62" spans="1:52" ht="25.5" customHeight="1" x14ac:dyDescent="0.2">
      <c r="A62" s="180"/>
      <c r="B62" s="183" t="s">
        <v>18</v>
      </c>
      <c r="C62" s="183" t="s">
        <v>6</v>
      </c>
      <c r="D62" s="184"/>
      <c r="E62" s="184"/>
      <c r="F62" s="185" t="s">
        <v>73</v>
      </c>
      <c r="G62" s="185"/>
      <c r="H62" s="185"/>
      <c r="I62" s="185" t="s">
        <v>31</v>
      </c>
      <c r="J62" s="185" t="s">
        <v>0</v>
      </c>
    </row>
    <row r="63" spans="1:52" ht="36.75" customHeight="1" x14ac:dyDescent="0.2">
      <c r="A63" s="181"/>
      <c r="B63" s="186" t="s">
        <v>74</v>
      </c>
      <c r="C63" s="187" t="s">
        <v>75</v>
      </c>
      <c r="D63" s="188"/>
      <c r="E63" s="188"/>
      <c r="F63" s="194" t="s">
        <v>26</v>
      </c>
      <c r="G63" s="195"/>
      <c r="H63" s="195"/>
      <c r="I63" s="195">
        <f>'23-002.08 A01 Pol'!G8+'23-002.08 E01 Pol'!G8</f>
        <v>0</v>
      </c>
      <c r="J63" s="192" t="str">
        <f>IF(I73=0,"",I63/I73*100)</f>
        <v/>
      </c>
    </row>
    <row r="64" spans="1:52" ht="36.75" customHeight="1" x14ac:dyDescent="0.2">
      <c r="A64" s="181"/>
      <c r="B64" s="186" t="s">
        <v>76</v>
      </c>
      <c r="C64" s="187" t="s">
        <v>77</v>
      </c>
      <c r="D64" s="188"/>
      <c r="E64" s="188"/>
      <c r="F64" s="194" t="s">
        <v>26</v>
      </c>
      <c r="G64" s="195"/>
      <c r="H64" s="195"/>
      <c r="I64" s="195">
        <f>'23-002.08 A01 Pol'!G63</f>
        <v>0</v>
      </c>
      <c r="J64" s="192" t="str">
        <f>IF(I73=0,"",I64/I73*100)</f>
        <v/>
      </c>
    </row>
    <row r="65" spans="1:10" ht="36.75" customHeight="1" x14ac:dyDescent="0.2">
      <c r="A65" s="181"/>
      <c r="B65" s="186" t="s">
        <v>78</v>
      </c>
      <c r="C65" s="187" t="s">
        <v>79</v>
      </c>
      <c r="D65" s="188"/>
      <c r="E65" s="188"/>
      <c r="F65" s="194" t="s">
        <v>26</v>
      </c>
      <c r="G65" s="195"/>
      <c r="H65" s="195"/>
      <c r="I65" s="195">
        <f>'23-002.08 A01 Pol'!G79</f>
        <v>0</v>
      </c>
      <c r="J65" s="192" t="str">
        <f>IF(I73=0,"",I65/I73*100)</f>
        <v/>
      </c>
    </row>
    <row r="66" spans="1:10" ht="36.75" customHeight="1" x14ac:dyDescent="0.2">
      <c r="A66" s="181"/>
      <c r="B66" s="186" t="s">
        <v>80</v>
      </c>
      <c r="C66" s="187" t="s">
        <v>81</v>
      </c>
      <c r="D66" s="188"/>
      <c r="E66" s="188"/>
      <c r="F66" s="194" t="s">
        <v>26</v>
      </c>
      <c r="G66" s="195"/>
      <c r="H66" s="195"/>
      <c r="I66" s="195">
        <f>'23-002.08 A01 Pol'!G86</f>
        <v>0</v>
      </c>
      <c r="J66" s="192" t="str">
        <f>IF(I73=0,"",I66/I73*100)</f>
        <v/>
      </c>
    </row>
    <row r="67" spans="1:10" ht="36.75" customHeight="1" x14ac:dyDescent="0.2">
      <c r="A67" s="181"/>
      <c r="B67" s="186" t="s">
        <v>82</v>
      </c>
      <c r="C67" s="187" t="s">
        <v>83</v>
      </c>
      <c r="D67" s="188"/>
      <c r="E67" s="188"/>
      <c r="F67" s="194" t="s">
        <v>26</v>
      </c>
      <c r="G67" s="195"/>
      <c r="H67" s="195"/>
      <c r="I67" s="195">
        <f>'23-002.08 E01 Pol'!G80</f>
        <v>0</v>
      </c>
      <c r="J67" s="192" t="str">
        <f>IF(I73=0,"",I67/I73*100)</f>
        <v/>
      </c>
    </row>
    <row r="68" spans="1:10" ht="36.75" customHeight="1" x14ac:dyDescent="0.2">
      <c r="A68" s="181"/>
      <c r="B68" s="186" t="s">
        <v>84</v>
      </c>
      <c r="C68" s="187" t="s">
        <v>85</v>
      </c>
      <c r="D68" s="188"/>
      <c r="E68" s="188"/>
      <c r="F68" s="194" t="s">
        <v>26</v>
      </c>
      <c r="G68" s="195"/>
      <c r="H68" s="195"/>
      <c r="I68" s="195">
        <f>'23-002.08 A01 Pol'!G90+'23-002.08 E01 Pol'!G89</f>
        <v>0</v>
      </c>
      <c r="J68" s="192" t="str">
        <f>IF(I73=0,"",I68/I73*100)</f>
        <v/>
      </c>
    </row>
    <row r="69" spans="1:10" ht="36.75" customHeight="1" x14ac:dyDescent="0.2">
      <c r="A69" s="181"/>
      <c r="B69" s="186" t="s">
        <v>86</v>
      </c>
      <c r="C69" s="187" t="s">
        <v>29</v>
      </c>
      <c r="D69" s="188"/>
      <c r="E69" s="188"/>
      <c r="F69" s="194" t="s">
        <v>26</v>
      </c>
      <c r="G69" s="195"/>
      <c r="H69" s="195"/>
      <c r="I69" s="195">
        <f>'23-002.08 O01 Pol'!G8+'23-002.08 O01 Pol'!G16</f>
        <v>0</v>
      </c>
      <c r="J69" s="192" t="str">
        <f>IF(I73=0,"",I69/I73*100)</f>
        <v/>
      </c>
    </row>
    <row r="70" spans="1:10" ht="36.75" customHeight="1" x14ac:dyDescent="0.2">
      <c r="A70" s="181"/>
      <c r="B70" s="186" t="s">
        <v>87</v>
      </c>
      <c r="C70" s="187" t="s">
        <v>88</v>
      </c>
      <c r="D70" s="188"/>
      <c r="E70" s="188"/>
      <c r="F70" s="194" t="s">
        <v>28</v>
      </c>
      <c r="G70" s="195"/>
      <c r="H70" s="195"/>
      <c r="I70" s="195">
        <f>'23-002.08 E01 Pol'!G91</f>
        <v>0</v>
      </c>
      <c r="J70" s="192" t="str">
        <f>IF(I73=0,"",I70/I73*100)</f>
        <v/>
      </c>
    </row>
    <row r="71" spans="1:10" ht="36.75" customHeight="1" x14ac:dyDescent="0.2">
      <c r="A71" s="181"/>
      <c r="B71" s="186" t="s">
        <v>89</v>
      </c>
      <c r="C71" s="187" t="s">
        <v>90</v>
      </c>
      <c r="D71" s="188"/>
      <c r="E71" s="188"/>
      <c r="F71" s="194" t="s">
        <v>28</v>
      </c>
      <c r="G71" s="195"/>
      <c r="H71" s="195"/>
      <c r="I71" s="195">
        <f>'23-002.08 E01 Pol'!G103</f>
        <v>0</v>
      </c>
      <c r="J71" s="192" t="str">
        <f>IF(I73=0,"",I71/I73*100)</f>
        <v/>
      </c>
    </row>
    <row r="72" spans="1:10" ht="36.75" customHeight="1" x14ac:dyDescent="0.2">
      <c r="A72" s="181"/>
      <c r="B72" s="186" t="s">
        <v>91</v>
      </c>
      <c r="C72" s="187" t="s">
        <v>30</v>
      </c>
      <c r="D72" s="188"/>
      <c r="E72" s="188"/>
      <c r="F72" s="194" t="s">
        <v>91</v>
      </c>
      <c r="G72" s="195"/>
      <c r="H72" s="195"/>
      <c r="I72" s="195">
        <f>'23-002.08 O01 Pol'!G12+'23-002.08 O01 Pol'!G19</f>
        <v>0</v>
      </c>
      <c r="J72" s="192" t="str">
        <f>IF(I73=0,"",I72/I73*100)</f>
        <v/>
      </c>
    </row>
    <row r="73" spans="1:10" ht="25.5" customHeight="1" x14ac:dyDescent="0.2">
      <c r="A73" s="182"/>
      <c r="B73" s="189" t="s">
        <v>1</v>
      </c>
      <c r="C73" s="190"/>
      <c r="D73" s="191"/>
      <c r="E73" s="191"/>
      <c r="F73" s="196"/>
      <c r="G73" s="197"/>
      <c r="H73" s="197"/>
      <c r="I73" s="197">
        <f>SUM(I63:I72)</f>
        <v>0</v>
      </c>
      <c r="J73" s="193">
        <f>SUM(J63:J72)</f>
        <v>0</v>
      </c>
    </row>
    <row r="74" spans="1:10" x14ac:dyDescent="0.2">
      <c r="F74" s="135"/>
      <c r="G74" s="135"/>
      <c r="H74" s="135"/>
      <c r="I74" s="135"/>
      <c r="J74" s="136"/>
    </row>
    <row r="75" spans="1:10" x14ac:dyDescent="0.2">
      <c r="F75" s="135"/>
      <c r="G75" s="135"/>
      <c r="H75" s="135"/>
      <c r="I75" s="135"/>
      <c r="J75" s="136"/>
    </row>
    <row r="76" spans="1:10" x14ac:dyDescent="0.2">
      <c r="F76" s="135"/>
      <c r="G76" s="135"/>
      <c r="H76" s="135"/>
      <c r="I76" s="135"/>
      <c r="J76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1:E71"/>
    <mergeCell ref="C72:E72"/>
    <mergeCell ref="C66:E66"/>
    <mergeCell ref="C67:E67"/>
    <mergeCell ref="C68:E68"/>
    <mergeCell ref="C69:E69"/>
    <mergeCell ref="C70:E70"/>
    <mergeCell ref="B55:J55"/>
    <mergeCell ref="B57:J57"/>
    <mergeCell ref="C63:E63"/>
    <mergeCell ref="C64:E64"/>
    <mergeCell ref="C65:E65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40B7C-D54C-4A18-B75F-FF1BDB6CDF6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92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93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93</v>
      </c>
      <c r="AG3" t="s">
        <v>94</v>
      </c>
    </row>
    <row r="4" spans="1:60" ht="24.95" customHeight="1" x14ac:dyDescent="0.2">
      <c r="A4" s="204" t="s">
        <v>10</v>
      </c>
      <c r="B4" s="205" t="s">
        <v>54</v>
      </c>
      <c r="C4" s="206" t="s">
        <v>55</v>
      </c>
      <c r="D4" s="207"/>
      <c r="E4" s="207"/>
      <c r="F4" s="207"/>
      <c r="G4" s="208"/>
      <c r="AG4" t="s">
        <v>95</v>
      </c>
    </row>
    <row r="5" spans="1:60" x14ac:dyDescent="0.2">
      <c r="D5" s="10"/>
    </row>
    <row r="6" spans="1:60" ht="38.25" x14ac:dyDescent="0.2">
      <c r="A6" s="210" t="s">
        <v>96</v>
      </c>
      <c r="B6" s="212" t="s">
        <v>97</v>
      </c>
      <c r="C6" s="212" t="s">
        <v>98</v>
      </c>
      <c r="D6" s="211" t="s">
        <v>99</v>
      </c>
      <c r="E6" s="210" t="s">
        <v>100</v>
      </c>
      <c r="F6" s="209" t="s">
        <v>101</v>
      </c>
      <c r="G6" s="210" t="s">
        <v>31</v>
      </c>
      <c r="H6" s="213" t="s">
        <v>32</v>
      </c>
      <c r="I6" s="213" t="s">
        <v>102</v>
      </c>
      <c r="J6" s="213" t="s">
        <v>33</v>
      </c>
      <c r="K6" s="213" t="s">
        <v>103</v>
      </c>
      <c r="L6" s="213" t="s">
        <v>104</v>
      </c>
      <c r="M6" s="213" t="s">
        <v>105</v>
      </c>
      <c r="N6" s="213" t="s">
        <v>106</v>
      </c>
      <c r="O6" s="213" t="s">
        <v>107</v>
      </c>
      <c r="P6" s="213" t="s">
        <v>108</v>
      </c>
      <c r="Q6" s="213" t="s">
        <v>109</v>
      </c>
      <c r="R6" s="213" t="s">
        <v>110</v>
      </c>
      <c r="S6" s="213" t="s">
        <v>111</v>
      </c>
      <c r="T6" s="213" t="s">
        <v>112</v>
      </c>
      <c r="U6" s="213" t="s">
        <v>113</v>
      </c>
      <c r="V6" s="213" t="s">
        <v>114</v>
      </c>
      <c r="W6" s="213" t="s">
        <v>115</v>
      </c>
      <c r="X6" s="213" t="s">
        <v>116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117</v>
      </c>
      <c r="B8" s="246" t="s">
        <v>74</v>
      </c>
      <c r="C8" s="261" t="s">
        <v>75</v>
      </c>
      <c r="D8" s="247"/>
      <c r="E8" s="248"/>
      <c r="F8" s="249"/>
      <c r="G8" s="249">
        <f>SUMIF(AG9:AG62,"&lt;&gt;NOR",G9:G62)</f>
        <v>0</v>
      </c>
      <c r="H8" s="249"/>
      <c r="I8" s="249">
        <f>SUM(I9:I62)</f>
        <v>0</v>
      </c>
      <c r="J8" s="249"/>
      <c r="K8" s="249">
        <f>SUM(K9:K62)</f>
        <v>0</v>
      </c>
      <c r="L8" s="249"/>
      <c r="M8" s="249">
        <f>SUM(M9:M62)</f>
        <v>0</v>
      </c>
      <c r="N8" s="249"/>
      <c r="O8" s="249">
        <f>SUM(O9:O62)</f>
        <v>0.06</v>
      </c>
      <c r="P8" s="249"/>
      <c r="Q8" s="249">
        <f>SUM(Q9:Q62)</f>
        <v>0</v>
      </c>
      <c r="R8" s="249"/>
      <c r="S8" s="249"/>
      <c r="T8" s="250"/>
      <c r="U8" s="244"/>
      <c r="V8" s="244">
        <f>SUM(V9:V62)</f>
        <v>1.6099999999999999</v>
      </c>
      <c r="W8" s="244"/>
      <c r="X8" s="244"/>
      <c r="AG8" t="s">
        <v>118</v>
      </c>
    </row>
    <row r="9" spans="1:60" outlineLevel="1" x14ac:dyDescent="0.2">
      <c r="A9" s="251">
        <v>1</v>
      </c>
      <c r="B9" s="252" t="s">
        <v>119</v>
      </c>
      <c r="C9" s="262" t="s">
        <v>120</v>
      </c>
      <c r="D9" s="253" t="s">
        <v>121</v>
      </c>
      <c r="E9" s="254">
        <v>0.24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122</v>
      </c>
      <c r="T9" s="257" t="s">
        <v>122</v>
      </c>
      <c r="U9" s="233">
        <v>4.6550000000000002</v>
      </c>
      <c r="V9" s="233">
        <f>ROUND(E9*U9,2)</f>
        <v>1.1200000000000001</v>
      </c>
      <c r="W9" s="233"/>
      <c r="X9" s="233" t="s">
        <v>123</v>
      </c>
      <c r="Y9" s="214"/>
      <c r="Z9" s="214"/>
      <c r="AA9" s="214"/>
      <c r="AB9" s="214"/>
      <c r="AC9" s="214"/>
      <c r="AD9" s="214"/>
      <c r="AE9" s="214"/>
      <c r="AF9" s="214"/>
      <c r="AG9" s="214" t="s">
        <v>124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125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126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127</v>
      </c>
      <c r="D11" s="234"/>
      <c r="E11" s="235">
        <v>0.21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126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128</v>
      </c>
      <c r="D12" s="234"/>
      <c r="E12" s="235">
        <v>0.03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126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4" t="s">
        <v>129</v>
      </c>
      <c r="D13" s="236"/>
      <c r="E13" s="237">
        <v>0.24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126</v>
      </c>
      <c r="AH13" s="214">
        <v>1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51">
        <v>2</v>
      </c>
      <c r="B14" s="252" t="s">
        <v>130</v>
      </c>
      <c r="C14" s="262" t="s">
        <v>131</v>
      </c>
      <c r="D14" s="253" t="s">
        <v>121</v>
      </c>
      <c r="E14" s="254">
        <v>0.24</v>
      </c>
      <c r="F14" s="255"/>
      <c r="G14" s="256">
        <f>ROUND(E14*F14,2)</f>
        <v>0</v>
      </c>
      <c r="H14" s="255"/>
      <c r="I14" s="256">
        <f>ROUND(E14*H14,2)</f>
        <v>0</v>
      </c>
      <c r="J14" s="255"/>
      <c r="K14" s="256">
        <f>ROUND(E14*J14,2)</f>
        <v>0</v>
      </c>
      <c r="L14" s="256">
        <v>21</v>
      </c>
      <c r="M14" s="256">
        <f>G14*(1+L14/100)</f>
        <v>0</v>
      </c>
      <c r="N14" s="256">
        <v>0</v>
      </c>
      <c r="O14" s="256">
        <f>ROUND(E14*N14,2)</f>
        <v>0</v>
      </c>
      <c r="P14" s="256">
        <v>0</v>
      </c>
      <c r="Q14" s="256">
        <f>ROUND(E14*P14,2)</f>
        <v>0</v>
      </c>
      <c r="R14" s="256"/>
      <c r="S14" s="256" t="s">
        <v>122</v>
      </c>
      <c r="T14" s="257" t="s">
        <v>122</v>
      </c>
      <c r="U14" s="233">
        <v>0.66800000000000004</v>
      </c>
      <c r="V14" s="233">
        <f>ROUND(E14*U14,2)</f>
        <v>0.16</v>
      </c>
      <c r="W14" s="233"/>
      <c r="X14" s="233" t="s">
        <v>123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132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3" t="s">
        <v>133</v>
      </c>
      <c r="D15" s="234"/>
      <c r="E15" s="235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126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134</v>
      </c>
      <c r="D16" s="234"/>
      <c r="E16" s="235">
        <v>0.24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126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4" t="s">
        <v>129</v>
      </c>
      <c r="D17" s="236"/>
      <c r="E17" s="237">
        <v>0.24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126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51">
        <v>3</v>
      </c>
      <c r="B18" s="252" t="s">
        <v>135</v>
      </c>
      <c r="C18" s="262" t="s">
        <v>136</v>
      </c>
      <c r="D18" s="253" t="s">
        <v>121</v>
      </c>
      <c r="E18" s="254">
        <v>0.24</v>
      </c>
      <c r="F18" s="255"/>
      <c r="G18" s="256">
        <f>ROUND(E18*F18,2)</f>
        <v>0</v>
      </c>
      <c r="H18" s="255"/>
      <c r="I18" s="256">
        <f>ROUND(E18*H18,2)</f>
        <v>0</v>
      </c>
      <c r="J18" s="255"/>
      <c r="K18" s="256">
        <f>ROUND(E18*J18,2)</f>
        <v>0</v>
      </c>
      <c r="L18" s="256">
        <v>21</v>
      </c>
      <c r="M18" s="256">
        <f>G18*(1+L18/100)</f>
        <v>0</v>
      </c>
      <c r="N18" s="256">
        <v>0</v>
      </c>
      <c r="O18" s="256">
        <f>ROUND(E18*N18,2)</f>
        <v>0</v>
      </c>
      <c r="P18" s="256">
        <v>0</v>
      </c>
      <c r="Q18" s="256">
        <f>ROUND(E18*P18,2)</f>
        <v>0</v>
      </c>
      <c r="R18" s="256"/>
      <c r="S18" s="256" t="s">
        <v>122</v>
      </c>
      <c r="T18" s="257" t="s">
        <v>122</v>
      </c>
      <c r="U18" s="233">
        <v>0.59099999999999997</v>
      </c>
      <c r="V18" s="233">
        <f>ROUND(E18*U18,2)</f>
        <v>0.14000000000000001</v>
      </c>
      <c r="W18" s="233"/>
      <c r="X18" s="233" t="s">
        <v>123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132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133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126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134</v>
      </c>
      <c r="D20" s="234"/>
      <c r="E20" s="235">
        <v>0.24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126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4" t="s">
        <v>129</v>
      </c>
      <c r="D21" s="236"/>
      <c r="E21" s="237">
        <v>0.24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126</v>
      </c>
      <c r="AH21" s="214">
        <v>1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51">
        <v>4</v>
      </c>
      <c r="B22" s="252" t="s">
        <v>137</v>
      </c>
      <c r="C22" s="262" t="s">
        <v>138</v>
      </c>
      <c r="D22" s="253" t="s">
        <v>121</v>
      </c>
      <c r="E22" s="254">
        <v>0.24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/>
      <c r="S22" s="256" t="s">
        <v>122</v>
      </c>
      <c r="T22" s="257" t="s">
        <v>122</v>
      </c>
      <c r="U22" s="233">
        <v>0.65200000000000002</v>
      </c>
      <c r="V22" s="233">
        <f>ROUND(E22*U22,2)</f>
        <v>0.16</v>
      </c>
      <c r="W22" s="233"/>
      <c r="X22" s="233" t="s">
        <v>123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132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133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126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134</v>
      </c>
      <c r="D24" s="234"/>
      <c r="E24" s="235">
        <v>0.24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126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4" t="s">
        <v>129</v>
      </c>
      <c r="D25" s="236"/>
      <c r="E25" s="237">
        <v>0.24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126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5</v>
      </c>
      <c r="B26" s="252" t="s">
        <v>139</v>
      </c>
      <c r="C26" s="262" t="s">
        <v>140</v>
      </c>
      <c r="D26" s="253" t="s">
        <v>121</v>
      </c>
      <c r="E26" s="254">
        <v>0.24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/>
      <c r="S26" s="256" t="s">
        <v>122</v>
      </c>
      <c r="T26" s="257" t="s">
        <v>122</v>
      </c>
      <c r="U26" s="233">
        <v>3.1E-2</v>
      </c>
      <c r="V26" s="233">
        <f>ROUND(E26*U26,2)</f>
        <v>0.01</v>
      </c>
      <c r="W26" s="233"/>
      <c r="X26" s="233" t="s">
        <v>123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132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31"/>
      <c r="B27" s="232"/>
      <c r="C27" s="265" t="s">
        <v>141</v>
      </c>
      <c r="D27" s="259"/>
      <c r="E27" s="259"/>
      <c r="F27" s="259"/>
      <c r="G27" s="259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142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58" t="str">
        <f>C27</f>
        <v>Uložení sypaniny do násypů nebo na skládku s rozprostřením sypaniny ve vrstvách a s hrubým urovnáním.</v>
      </c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133</v>
      </c>
      <c r="D28" s="234"/>
      <c r="E28" s="235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126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3" t="s">
        <v>134</v>
      </c>
      <c r="D29" s="234"/>
      <c r="E29" s="235">
        <v>0.24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126</v>
      </c>
      <c r="AH29" s="214">
        <v>5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4" t="s">
        <v>129</v>
      </c>
      <c r="D30" s="236"/>
      <c r="E30" s="237">
        <v>0.24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126</v>
      </c>
      <c r="AH30" s="214">
        <v>1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51">
        <v>6</v>
      </c>
      <c r="B31" s="252" t="s">
        <v>143</v>
      </c>
      <c r="C31" s="262" t="s">
        <v>144</v>
      </c>
      <c r="D31" s="253" t="s">
        <v>121</v>
      </c>
      <c r="E31" s="254">
        <v>0.24</v>
      </c>
      <c r="F31" s="255"/>
      <c r="G31" s="256">
        <f>ROUND(E31*F31,2)</f>
        <v>0</v>
      </c>
      <c r="H31" s="255"/>
      <c r="I31" s="256">
        <f>ROUND(E31*H31,2)</f>
        <v>0</v>
      </c>
      <c r="J31" s="255"/>
      <c r="K31" s="256">
        <f>ROUND(E31*J31,2)</f>
        <v>0</v>
      </c>
      <c r="L31" s="256">
        <v>21</v>
      </c>
      <c r="M31" s="256">
        <f>G31*(1+L31/100)</f>
        <v>0</v>
      </c>
      <c r="N31" s="256">
        <v>0</v>
      </c>
      <c r="O31" s="256">
        <f>ROUND(E31*N31,2)</f>
        <v>0</v>
      </c>
      <c r="P31" s="256">
        <v>0</v>
      </c>
      <c r="Q31" s="256">
        <f>ROUND(E31*P31,2)</f>
        <v>0</v>
      </c>
      <c r="R31" s="256"/>
      <c r="S31" s="256" t="s">
        <v>122</v>
      </c>
      <c r="T31" s="257" t="s">
        <v>122</v>
      </c>
      <c r="U31" s="233">
        <v>1.0999999999999999E-2</v>
      </c>
      <c r="V31" s="233">
        <f>ROUND(E31*U31,2)</f>
        <v>0</v>
      </c>
      <c r="W31" s="233"/>
      <c r="X31" s="233" t="s">
        <v>123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132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3" t="s">
        <v>133</v>
      </c>
      <c r="D32" s="234"/>
      <c r="E32" s="235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126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134</v>
      </c>
      <c r="D33" s="234"/>
      <c r="E33" s="235">
        <v>0.24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126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4" t="s">
        <v>129</v>
      </c>
      <c r="D34" s="236"/>
      <c r="E34" s="237">
        <v>0.24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126</v>
      </c>
      <c r="AH34" s="214">
        <v>1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51">
        <v>7</v>
      </c>
      <c r="B35" s="252" t="s">
        <v>145</v>
      </c>
      <c r="C35" s="262" t="s">
        <v>146</v>
      </c>
      <c r="D35" s="253" t="s">
        <v>121</v>
      </c>
      <c r="E35" s="254">
        <v>2.4</v>
      </c>
      <c r="F35" s="255"/>
      <c r="G35" s="256">
        <f>ROUND(E35*F35,2)</f>
        <v>0</v>
      </c>
      <c r="H35" s="255"/>
      <c r="I35" s="256">
        <f>ROUND(E35*H35,2)</f>
        <v>0</v>
      </c>
      <c r="J35" s="255"/>
      <c r="K35" s="256">
        <f>ROUND(E35*J35,2)</f>
        <v>0</v>
      </c>
      <c r="L35" s="256">
        <v>21</v>
      </c>
      <c r="M35" s="256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6"/>
      <c r="S35" s="256" t="s">
        <v>122</v>
      </c>
      <c r="T35" s="257" t="s">
        <v>122</v>
      </c>
      <c r="U35" s="233">
        <v>0</v>
      </c>
      <c r="V35" s="233">
        <f>ROUND(E35*U35,2)</f>
        <v>0</v>
      </c>
      <c r="W35" s="233"/>
      <c r="X35" s="233" t="s">
        <v>123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132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3" t="s">
        <v>147</v>
      </c>
      <c r="D36" s="234"/>
      <c r="E36" s="235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126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148</v>
      </c>
      <c r="D37" s="234"/>
      <c r="E37" s="235">
        <v>0.24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126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4" t="s">
        <v>129</v>
      </c>
      <c r="D38" s="236"/>
      <c r="E38" s="237">
        <v>0.24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126</v>
      </c>
      <c r="AH38" s="214">
        <v>1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6" t="s">
        <v>149</v>
      </c>
      <c r="D39" s="238"/>
      <c r="E39" s="239">
        <v>2.16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126</v>
      </c>
      <c r="AH39" s="214">
        <v>4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51">
        <v>8</v>
      </c>
      <c r="B40" s="252" t="s">
        <v>150</v>
      </c>
      <c r="C40" s="262" t="s">
        <v>151</v>
      </c>
      <c r="D40" s="253" t="s">
        <v>121</v>
      </c>
      <c r="E40" s="254">
        <v>0.24</v>
      </c>
      <c r="F40" s="255"/>
      <c r="G40" s="256">
        <f>ROUND(E40*F40,2)</f>
        <v>0</v>
      </c>
      <c r="H40" s="255"/>
      <c r="I40" s="256">
        <f>ROUND(E40*H40,2)</f>
        <v>0</v>
      </c>
      <c r="J40" s="255"/>
      <c r="K40" s="256">
        <f>ROUND(E40*J40,2)</f>
        <v>0</v>
      </c>
      <c r="L40" s="256">
        <v>21</v>
      </c>
      <c r="M40" s="256">
        <f>G40*(1+L40/100)</f>
        <v>0</v>
      </c>
      <c r="N40" s="256">
        <v>0</v>
      </c>
      <c r="O40" s="256">
        <f>ROUND(E40*N40,2)</f>
        <v>0</v>
      </c>
      <c r="P40" s="256">
        <v>0</v>
      </c>
      <c r="Q40" s="256">
        <f>ROUND(E40*P40,2)</f>
        <v>0</v>
      </c>
      <c r="R40" s="256"/>
      <c r="S40" s="256" t="s">
        <v>122</v>
      </c>
      <c r="T40" s="257" t="s">
        <v>122</v>
      </c>
      <c r="U40" s="233">
        <v>0</v>
      </c>
      <c r="V40" s="233">
        <f>ROUND(E40*U40,2)</f>
        <v>0</v>
      </c>
      <c r="W40" s="233"/>
      <c r="X40" s="233" t="s">
        <v>123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132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147</v>
      </c>
      <c r="D41" s="234"/>
      <c r="E41" s="235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126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148</v>
      </c>
      <c r="D42" s="234"/>
      <c r="E42" s="235">
        <v>0.24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126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4" t="s">
        <v>129</v>
      </c>
      <c r="D43" s="236"/>
      <c r="E43" s="237">
        <v>0.24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126</v>
      </c>
      <c r="AH43" s="214">
        <v>1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51">
        <v>9</v>
      </c>
      <c r="B44" s="252" t="s">
        <v>152</v>
      </c>
      <c r="C44" s="262" t="s">
        <v>153</v>
      </c>
      <c r="D44" s="253" t="s">
        <v>121</v>
      </c>
      <c r="E44" s="254">
        <v>0.03</v>
      </c>
      <c r="F44" s="255"/>
      <c r="G44" s="256">
        <f>ROUND(E44*F44,2)</f>
        <v>0</v>
      </c>
      <c r="H44" s="255"/>
      <c r="I44" s="256">
        <f>ROUND(E44*H44,2)</f>
        <v>0</v>
      </c>
      <c r="J44" s="255"/>
      <c r="K44" s="256">
        <f>ROUND(E44*J44,2)</f>
        <v>0</v>
      </c>
      <c r="L44" s="256">
        <v>21</v>
      </c>
      <c r="M44" s="256">
        <f>G44*(1+L44/100)</f>
        <v>0</v>
      </c>
      <c r="N44" s="256">
        <v>0</v>
      </c>
      <c r="O44" s="256">
        <f>ROUND(E44*N44,2)</f>
        <v>0</v>
      </c>
      <c r="P44" s="256">
        <v>0</v>
      </c>
      <c r="Q44" s="256">
        <f>ROUND(E44*P44,2)</f>
        <v>0</v>
      </c>
      <c r="R44" s="256"/>
      <c r="S44" s="256" t="s">
        <v>122</v>
      </c>
      <c r="T44" s="257" t="s">
        <v>122</v>
      </c>
      <c r="U44" s="233">
        <v>0.20200000000000001</v>
      </c>
      <c r="V44" s="233">
        <f>ROUND(E44*U44,2)</f>
        <v>0.01</v>
      </c>
      <c r="W44" s="233"/>
      <c r="X44" s="233" t="s">
        <v>123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132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5" t="s">
        <v>154</v>
      </c>
      <c r="D45" s="259"/>
      <c r="E45" s="259"/>
      <c r="F45" s="259"/>
      <c r="G45" s="259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142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3" t="s">
        <v>155</v>
      </c>
      <c r="D46" s="234"/>
      <c r="E46" s="235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126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3" t="s">
        <v>156</v>
      </c>
      <c r="D47" s="234"/>
      <c r="E47" s="235">
        <v>0.03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126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4" t="s">
        <v>129</v>
      </c>
      <c r="D48" s="236"/>
      <c r="E48" s="237">
        <v>0.03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126</v>
      </c>
      <c r="AH48" s="214">
        <v>1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51">
        <v>10</v>
      </c>
      <c r="B49" s="252" t="s">
        <v>157</v>
      </c>
      <c r="C49" s="262" t="s">
        <v>158</v>
      </c>
      <c r="D49" s="253" t="s">
        <v>159</v>
      </c>
      <c r="E49" s="254">
        <v>5.9400000000000001E-2</v>
      </c>
      <c r="F49" s="255"/>
      <c r="G49" s="256">
        <f>ROUND(E49*F49,2)</f>
        <v>0</v>
      </c>
      <c r="H49" s="255"/>
      <c r="I49" s="256">
        <f>ROUND(E49*H49,2)</f>
        <v>0</v>
      </c>
      <c r="J49" s="255"/>
      <c r="K49" s="256">
        <f>ROUND(E49*J49,2)</f>
        <v>0</v>
      </c>
      <c r="L49" s="256">
        <v>21</v>
      </c>
      <c r="M49" s="256">
        <f>G49*(1+L49/100)</f>
        <v>0</v>
      </c>
      <c r="N49" s="256">
        <v>1</v>
      </c>
      <c r="O49" s="256">
        <f>ROUND(E49*N49,2)</f>
        <v>0.06</v>
      </c>
      <c r="P49" s="256">
        <v>0</v>
      </c>
      <c r="Q49" s="256">
        <f>ROUND(E49*P49,2)</f>
        <v>0</v>
      </c>
      <c r="R49" s="256" t="s">
        <v>160</v>
      </c>
      <c r="S49" s="256" t="s">
        <v>122</v>
      </c>
      <c r="T49" s="257" t="s">
        <v>122</v>
      </c>
      <c r="U49" s="233">
        <v>0</v>
      </c>
      <c r="V49" s="233">
        <f>ROUND(E49*U49,2)</f>
        <v>0</v>
      </c>
      <c r="W49" s="233"/>
      <c r="X49" s="233" t="s">
        <v>161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162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7" t="s">
        <v>163</v>
      </c>
      <c r="D50" s="240"/>
      <c r="E50" s="241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126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8" t="s">
        <v>164</v>
      </c>
      <c r="D51" s="240"/>
      <c r="E51" s="241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126</v>
      </c>
      <c r="AH51" s="214">
        <v>2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8" t="s">
        <v>165</v>
      </c>
      <c r="D52" s="240"/>
      <c r="E52" s="241">
        <v>0.03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126</v>
      </c>
      <c r="AH52" s="214">
        <v>2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9" t="s">
        <v>166</v>
      </c>
      <c r="D53" s="242"/>
      <c r="E53" s="243">
        <v>0.03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126</v>
      </c>
      <c r="AH53" s="214">
        <v>3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7" t="s">
        <v>167</v>
      </c>
      <c r="D54" s="240"/>
      <c r="E54" s="241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126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168</v>
      </c>
      <c r="D55" s="234"/>
      <c r="E55" s="235">
        <v>5.3999999999999999E-2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126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4" t="s">
        <v>129</v>
      </c>
      <c r="D56" s="236"/>
      <c r="E56" s="237">
        <v>5.3999999999999999E-2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126</v>
      </c>
      <c r="AH56" s="214">
        <v>1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6" t="s">
        <v>169</v>
      </c>
      <c r="D57" s="238"/>
      <c r="E57" s="239">
        <v>5.4000000000000003E-3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126</v>
      </c>
      <c r="AH57" s="214">
        <v>4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51">
        <v>11</v>
      </c>
      <c r="B58" s="252" t="s">
        <v>170</v>
      </c>
      <c r="C58" s="262" t="s">
        <v>171</v>
      </c>
      <c r="D58" s="253" t="s">
        <v>172</v>
      </c>
      <c r="E58" s="254">
        <v>0.36</v>
      </c>
      <c r="F58" s="255"/>
      <c r="G58" s="256">
        <f>ROUND(E58*F58,2)</f>
        <v>0</v>
      </c>
      <c r="H58" s="255"/>
      <c r="I58" s="256">
        <f>ROUND(E58*H58,2)</f>
        <v>0</v>
      </c>
      <c r="J58" s="255"/>
      <c r="K58" s="256">
        <f>ROUND(E58*J58,2)</f>
        <v>0</v>
      </c>
      <c r="L58" s="256">
        <v>21</v>
      </c>
      <c r="M58" s="256">
        <f>G58*(1+L58/100)</f>
        <v>0</v>
      </c>
      <c r="N58" s="256">
        <v>0</v>
      </c>
      <c r="O58" s="256">
        <f>ROUND(E58*N58,2)</f>
        <v>0</v>
      </c>
      <c r="P58" s="256">
        <v>0</v>
      </c>
      <c r="Q58" s="256">
        <f>ROUND(E58*P58,2)</f>
        <v>0</v>
      </c>
      <c r="R58" s="256"/>
      <c r="S58" s="256" t="s">
        <v>122</v>
      </c>
      <c r="T58" s="257" t="s">
        <v>122</v>
      </c>
      <c r="U58" s="233">
        <v>1.7999999999999999E-2</v>
      </c>
      <c r="V58" s="233">
        <f>ROUND(E58*U58,2)</f>
        <v>0.01</v>
      </c>
      <c r="W58" s="233"/>
      <c r="X58" s="233" t="s">
        <v>123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124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173</v>
      </c>
      <c r="D59" s="234"/>
      <c r="E59" s="235"/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126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3" t="s">
        <v>174</v>
      </c>
      <c r="D60" s="234"/>
      <c r="E60" s="235">
        <v>0.3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126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4" t="s">
        <v>129</v>
      </c>
      <c r="D61" s="236"/>
      <c r="E61" s="237">
        <v>0.3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126</v>
      </c>
      <c r="AH61" s="214">
        <v>1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6" t="s">
        <v>175</v>
      </c>
      <c r="D62" s="238"/>
      <c r="E62" s="239">
        <v>0.06</v>
      </c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126</v>
      </c>
      <c r="AH62" s="214">
        <v>4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45" t="s">
        <v>117</v>
      </c>
      <c r="B63" s="246" t="s">
        <v>76</v>
      </c>
      <c r="C63" s="261" t="s">
        <v>77</v>
      </c>
      <c r="D63" s="247"/>
      <c r="E63" s="248"/>
      <c r="F63" s="249"/>
      <c r="G63" s="249">
        <f>SUMIF(AG64:AG78,"&lt;&gt;NOR",G64:G78)</f>
        <v>0</v>
      </c>
      <c r="H63" s="249"/>
      <c r="I63" s="249">
        <f>SUM(I64:I78)</f>
        <v>0</v>
      </c>
      <c r="J63" s="249"/>
      <c r="K63" s="249">
        <f>SUM(K64:K78)</f>
        <v>0</v>
      </c>
      <c r="L63" s="249"/>
      <c r="M63" s="249">
        <f>SUM(M64:M78)</f>
        <v>0</v>
      </c>
      <c r="N63" s="249"/>
      <c r="O63" s="249">
        <f>SUM(O64:O78)</f>
        <v>0.74</v>
      </c>
      <c r="P63" s="249"/>
      <c r="Q63" s="249">
        <f>SUM(Q64:Q78)</f>
        <v>0</v>
      </c>
      <c r="R63" s="249"/>
      <c r="S63" s="249"/>
      <c r="T63" s="250"/>
      <c r="U63" s="244"/>
      <c r="V63" s="244">
        <f>SUM(V64:V78)</f>
        <v>1.6300000000000001</v>
      </c>
      <c r="W63" s="244"/>
      <c r="X63" s="244"/>
      <c r="AG63" t="s">
        <v>118</v>
      </c>
    </row>
    <row r="64" spans="1:60" outlineLevel="1" x14ac:dyDescent="0.2">
      <c r="A64" s="251">
        <v>12</v>
      </c>
      <c r="B64" s="252" t="s">
        <v>176</v>
      </c>
      <c r="C64" s="262" t="s">
        <v>177</v>
      </c>
      <c r="D64" s="253" t="s">
        <v>178</v>
      </c>
      <c r="E64" s="254">
        <v>2</v>
      </c>
      <c r="F64" s="255"/>
      <c r="G64" s="256">
        <f>ROUND(E64*F64,2)</f>
        <v>0</v>
      </c>
      <c r="H64" s="255"/>
      <c r="I64" s="256">
        <f>ROUND(E64*H64,2)</f>
        <v>0</v>
      </c>
      <c r="J64" s="255"/>
      <c r="K64" s="256">
        <f>ROUND(E64*J64,2)</f>
        <v>0</v>
      </c>
      <c r="L64" s="256">
        <v>21</v>
      </c>
      <c r="M64" s="256">
        <f>G64*(1+L64/100)</f>
        <v>0</v>
      </c>
      <c r="N64" s="256">
        <v>1.6299999999999999E-3</v>
      </c>
      <c r="O64" s="256">
        <f>ROUND(E64*N64,2)</f>
        <v>0</v>
      </c>
      <c r="P64" s="256">
        <v>0</v>
      </c>
      <c r="Q64" s="256">
        <f>ROUND(E64*P64,2)</f>
        <v>0</v>
      </c>
      <c r="R64" s="256"/>
      <c r="S64" s="256" t="s">
        <v>122</v>
      </c>
      <c r="T64" s="257" t="s">
        <v>122</v>
      </c>
      <c r="U64" s="233">
        <v>0.4</v>
      </c>
      <c r="V64" s="233">
        <f>ROUND(E64*U64,2)</f>
        <v>0.8</v>
      </c>
      <c r="W64" s="233"/>
      <c r="X64" s="233" t="s">
        <v>123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132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3" t="s">
        <v>179</v>
      </c>
      <c r="D65" s="234"/>
      <c r="E65" s="235">
        <v>2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126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51">
        <v>13</v>
      </c>
      <c r="B66" s="252" t="s">
        <v>180</v>
      </c>
      <c r="C66" s="262" t="s">
        <v>181</v>
      </c>
      <c r="D66" s="253" t="s">
        <v>121</v>
      </c>
      <c r="E66" s="254">
        <v>0.28349999999999997</v>
      </c>
      <c r="F66" s="255"/>
      <c r="G66" s="256">
        <f>ROUND(E66*F66,2)</f>
        <v>0</v>
      </c>
      <c r="H66" s="255"/>
      <c r="I66" s="256">
        <f>ROUND(E66*H66,2)</f>
        <v>0</v>
      </c>
      <c r="J66" s="255"/>
      <c r="K66" s="256">
        <f>ROUND(E66*J66,2)</f>
        <v>0</v>
      </c>
      <c r="L66" s="256">
        <v>21</v>
      </c>
      <c r="M66" s="256">
        <f>G66*(1+L66/100)</f>
        <v>0</v>
      </c>
      <c r="N66" s="256">
        <v>2.5249999999999999</v>
      </c>
      <c r="O66" s="256">
        <f>ROUND(E66*N66,2)</f>
        <v>0.72</v>
      </c>
      <c r="P66" s="256">
        <v>0</v>
      </c>
      <c r="Q66" s="256">
        <f>ROUND(E66*P66,2)</f>
        <v>0</v>
      </c>
      <c r="R66" s="256"/>
      <c r="S66" s="256" t="s">
        <v>122</v>
      </c>
      <c r="T66" s="257" t="s">
        <v>122</v>
      </c>
      <c r="U66" s="233">
        <v>0.47699999999999998</v>
      </c>
      <c r="V66" s="233">
        <f>ROUND(E66*U66,2)</f>
        <v>0.14000000000000001</v>
      </c>
      <c r="W66" s="233"/>
      <c r="X66" s="233" t="s">
        <v>123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132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5" t="s">
        <v>182</v>
      </c>
      <c r="D67" s="259"/>
      <c r="E67" s="259"/>
      <c r="F67" s="259"/>
      <c r="G67" s="259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142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3" t="s">
        <v>183</v>
      </c>
      <c r="D68" s="234"/>
      <c r="E68" s="235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126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184</v>
      </c>
      <c r="D69" s="234"/>
      <c r="E69" s="235">
        <v>0.27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126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4" t="s">
        <v>129</v>
      </c>
      <c r="D70" s="236"/>
      <c r="E70" s="237">
        <v>0.27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126</v>
      </c>
      <c r="AH70" s="214">
        <v>1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6" t="s">
        <v>185</v>
      </c>
      <c r="D71" s="238"/>
      <c r="E71" s="239">
        <v>1.35E-2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126</v>
      </c>
      <c r="AH71" s="214">
        <v>4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51">
        <v>14</v>
      </c>
      <c r="B72" s="252" t="s">
        <v>186</v>
      </c>
      <c r="C72" s="262" t="s">
        <v>187</v>
      </c>
      <c r="D72" s="253" t="s">
        <v>172</v>
      </c>
      <c r="E72" s="254">
        <v>0.50600000000000001</v>
      </c>
      <c r="F72" s="255"/>
      <c r="G72" s="256">
        <f>ROUND(E72*F72,2)</f>
        <v>0</v>
      </c>
      <c r="H72" s="255"/>
      <c r="I72" s="256">
        <f>ROUND(E72*H72,2)</f>
        <v>0</v>
      </c>
      <c r="J72" s="255"/>
      <c r="K72" s="256">
        <f>ROUND(E72*J72,2)</f>
        <v>0</v>
      </c>
      <c r="L72" s="256">
        <v>21</v>
      </c>
      <c r="M72" s="256">
        <f>G72*(1+L72/100)</f>
        <v>0</v>
      </c>
      <c r="N72" s="256">
        <v>3.9199999999999999E-2</v>
      </c>
      <c r="O72" s="256">
        <f>ROUND(E72*N72,2)</f>
        <v>0.02</v>
      </c>
      <c r="P72" s="256">
        <v>0</v>
      </c>
      <c r="Q72" s="256">
        <f>ROUND(E72*P72,2)</f>
        <v>0</v>
      </c>
      <c r="R72" s="256"/>
      <c r="S72" s="256" t="s">
        <v>122</v>
      </c>
      <c r="T72" s="257" t="s">
        <v>122</v>
      </c>
      <c r="U72" s="233">
        <v>1.05</v>
      </c>
      <c r="V72" s="233">
        <f>ROUND(E72*U72,2)</f>
        <v>0.53</v>
      </c>
      <c r="W72" s="233"/>
      <c r="X72" s="233" t="s">
        <v>123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132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3" t="s">
        <v>183</v>
      </c>
      <c r="D73" s="234"/>
      <c r="E73" s="235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126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188</v>
      </c>
      <c r="D74" s="234"/>
      <c r="E74" s="235">
        <v>0.50600000000000001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126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51">
        <v>15</v>
      </c>
      <c r="B75" s="252" t="s">
        <v>189</v>
      </c>
      <c r="C75" s="262" t="s">
        <v>190</v>
      </c>
      <c r="D75" s="253" t="s">
        <v>172</v>
      </c>
      <c r="E75" s="254">
        <v>0.50600000000000001</v>
      </c>
      <c r="F75" s="255"/>
      <c r="G75" s="256">
        <f>ROUND(E75*F75,2)</f>
        <v>0</v>
      </c>
      <c r="H75" s="255"/>
      <c r="I75" s="256">
        <f>ROUND(E75*H75,2)</f>
        <v>0</v>
      </c>
      <c r="J75" s="255"/>
      <c r="K75" s="256">
        <f>ROUND(E75*J75,2)</f>
        <v>0</v>
      </c>
      <c r="L75" s="256">
        <v>21</v>
      </c>
      <c r="M75" s="256">
        <f>G75*(1+L75/100)</f>
        <v>0</v>
      </c>
      <c r="N75" s="256">
        <v>0</v>
      </c>
      <c r="O75" s="256">
        <f>ROUND(E75*N75,2)</f>
        <v>0</v>
      </c>
      <c r="P75" s="256">
        <v>0</v>
      </c>
      <c r="Q75" s="256">
        <f>ROUND(E75*P75,2)</f>
        <v>0</v>
      </c>
      <c r="R75" s="256"/>
      <c r="S75" s="256" t="s">
        <v>122</v>
      </c>
      <c r="T75" s="257" t="s">
        <v>122</v>
      </c>
      <c r="U75" s="233">
        <v>0.32</v>
      </c>
      <c r="V75" s="233">
        <f>ROUND(E75*U75,2)</f>
        <v>0.16</v>
      </c>
      <c r="W75" s="233"/>
      <c r="X75" s="233" t="s">
        <v>123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132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5" t="s">
        <v>191</v>
      </c>
      <c r="D76" s="259"/>
      <c r="E76" s="259"/>
      <c r="F76" s="259"/>
      <c r="G76" s="259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142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3" t="s">
        <v>192</v>
      </c>
      <c r="D77" s="234"/>
      <c r="E77" s="235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126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3" t="s">
        <v>193</v>
      </c>
      <c r="D78" s="234"/>
      <c r="E78" s="235">
        <v>0.50600000000000001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126</v>
      </c>
      <c r="AH78" s="214">
        <v>5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x14ac:dyDescent="0.2">
      <c r="A79" s="245" t="s">
        <v>117</v>
      </c>
      <c r="B79" s="246" t="s">
        <v>78</v>
      </c>
      <c r="C79" s="261" t="s">
        <v>79</v>
      </c>
      <c r="D79" s="247"/>
      <c r="E79" s="248"/>
      <c r="F79" s="249"/>
      <c r="G79" s="249">
        <f>SUMIF(AG80:AG85,"&lt;&gt;NOR",G80:G85)</f>
        <v>0</v>
      </c>
      <c r="H79" s="249"/>
      <c r="I79" s="249">
        <f>SUM(I80:I85)</f>
        <v>0</v>
      </c>
      <c r="J79" s="249"/>
      <c r="K79" s="249">
        <f>SUM(K80:K85)</f>
        <v>0</v>
      </c>
      <c r="L79" s="249"/>
      <c r="M79" s="249">
        <f>SUM(M80:M85)</f>
        <v>0</v>
      </c>
      <c r="N79" s="249"/>
      <c r="O79" s="249">
        <f>SUM(O80:O85)</f>
        <v>0</v>
      </c>
      <c r="P79" s="249"/>
      <c r="Q79" s="249">
        <f>SUM(Q80:Q85)</f>
        <v>0</v>
      </c>
      <c r="R79" s="249"/>
      <c r="S79" s="249"/>
      <c r="T79" s="250"/>
      <c r="U79" s="244"/>
      <c r="V79" s="244">
        <f>SUM(V80:V85)</f>
        <v>1.18</v>
      </c>
      <c r="W79" s="244"/>
      <c r="X79" s="244"/>
      <c r="AG79" t="s">
        <v>118</v>
      </c>
    </row>
    <row r="80" spans="1:60" outlineLevel="1" x14ac:dyDescent="0.2">
      <c r="A80" s="251">
        <v>16</v>
      </c>
      <c r="B80" s="252" t="s">
        <v>194</v>
      </c>
      <c r="C80" s="262" t="s">
        <v>195</v>
      </c>
      <c r="D80" s="253" t="s">
        <v>172</v>
      </c>
      <c r="E80" s="254">
        <v>2.7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21</v>
      </c>
      <c r="M80" s="256">
        <f>G80*(1+L80/100)</f>
        <v>0</v>
      </c>
      <c r="N80" s="256">
        <v>0</v>
      </c>
      <c r="O80" s="256">
        <f>ROUND(E80*N80,2)</f>
        <v>0</v>
      </c>
      <c r="P80" s="256">
        <v>0</v>
      </c>
      <c r="Q80" s="256">
        <f>ROUND(E80*P80,2)</f>
        <v>0</v>
      </c>
      <c r="R80" s="256"/>
      <c r="S80" s="256" t="s">
        <v>122</v>
      </c>
      <c r="T80" s="257" t="s">
        <v>122</v>
      </c>
      <c r="U80" s="233">
        <v>0.125</v>
      </c>
      <c r="V80" s="233">
        <f>ROUND(E80*U80,2)</f>
        <v>0.34</v>
      </c>
      <c r="W80" s="233"/>
      <c r="X80" s="233" t="s">
        <v>123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124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3" t="s">
        <v>196</v>
      </c>
      <c r="D81" s="234"/>
      <c r="E81" s="235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126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3" t="s">
        <v>197</v>
      </c>
      <c r="D82" s="234"/>
      <c r="E82" s="235">
        <v>2.7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126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51">
        <v>17</v>
      </c>
      <c r="B83" s="252" t="s">
        <v>198</v>
      </c>
      <c r="C83" s="262" t="s">
        <v>199</v>
      </c>
      <c r="D83" s="253" t="s">
        <v>172</v>
      </c>
      <c r="E83" s="254">
        <v>2.7</v>
      </c>
      <c r="F83" s="255"/>
      <c r="G83" s="256">
        <f>ROUND(E83*F83,2)</f>
        <v>0</v>
      </c>
      <c r="H83" s="255"/>
      <c r="I83" s="256">
        <f>ROUND(E83*H83,2)</f>
        <v>0</v>
      </c>
      <c r="J83" s="255"/>
      <c r="K83" s="256">
        <f>ROUND(E83*J83,2)</f>
        <v>0</v>
      </c>
      <c r="L83" s="256">
        <v>21</v>
      </c>
      <c r="M83" s="256">
        <f>G83*(1+L83/100)</f>
        <v>0</v>
      </c>
      <c r="N83" s="256">
        <v>7.6000000000000004E-4</v>
      </c>
      <c r="O83" s="256">
        <f>ROUND(E83*N83,2)</f>
        <v>0</v>
      </c>
      <c r="P83" s="256">
        <v>0</v>
      </c>
      <c r="Q83" s="256">
        <f>ROUND(E83*P83,2)</f>
        <v>0</v>
      </c>
      <c r="R83" s="256"/>
      <c r="S83" s="256" t="s">
        <v>122</v>
      </c>
      <c r="T83" s="257" t="s">
        <v>122</v>
      </c>
      <c r="U83" s="233">
        <v>0.311</v>
      </c>
      <c r="V83" s="233">
        <f>ROUND(E83*U83,2)</f>
        <v>0.84</v>
      </c>
      <c r="W83" s="233"/>
      <c r="X83" s="233" t="s">
        <v>123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124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3" t="s">
        <v>196</v>
      </c>
      <c r="D84" s="234"/>
      <c r="E84" s="235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126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197</v>
      </c>
      <c r="D85" s="234"/>
      <c r="E85" s="235">
        <v>2.7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126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5.5" x14ac:dyDescent="0.2">
      <c r="A86" s="245" t="s">
        <v>117</v>
      </c>
      <c r="B86" s="246" t="s">
        <v>80</v>
      </c>
      <c r="C86" s="261" t="s">
        <v>81</v>
      </c>
      <c r="D86" s="247"/>
      <c r="E86" s="248"/>
      <c r="F86" s="249"/>
      <c r="G86" s="249">
        <f>SUMIF(AG87:AG89,"&lt;&gt;NOR",G87:G89)</f>
        <v>0</v>
      </c>
      <c r="H86" s="249"/>
      <c r="I86" s="249">
        <f>SUM(I87:I89)</f>
        <v>0</v>
      </c>
      <c r="J86" s="249"/>
      <c r="K86" s="249">
        <f>SUM(K87:K89)</f>
        <v>0</v>
      </c>
      <c r="L86" s="249"/>
      <c r="M86" s="249">
        <f>SUM(M87:M89)</f>
        <v>0</v>
      </c>
      <c r="N86" s="249"/>
      <c r="O86" s="249">
        <f>SUM(O87:O89)</f>
        <v>0</v>
      </c>
      <c r="P86" s="249"/>
      <c r="Q86" s="249">
        <f>SUM(Q87:Q89)</f>
        <v>0</v>
      </c>
      <c r="R86" s="249"/>
      <c r="S86" s="249"/>
      <c r="T86" s="250"/>
      <c r="U86" s="244"/>
      <c r="V86" s="244">
        <f>SUM(V87:V89)</f>
        <v>4.87</v>
      </c>
      <c r="W86" s="244"/>
      <c r="X86" s="244"/>
      <c r="AG86" t="s">
        <v>118</v>
      </c>
    </row>
    <row r="87" spans="1:60" outlineLevel="1" x14ac:dyDescent="0.2">
      <c r="A87" s="251">
        <v>18</v>
      </c>
      <c r="B87" s="252" t="s">
        <v>200</v>
      </c>
      <c r="C87" s="262" t="s">
        <v>201</v>
      </c>
      <c r="D87" s="253" t="s">
        <v>172</v>
      </c>
      <c r="E87" s="254">
        <v>35</v>
      </c>
      <c r="F87" s="255"/>
      <c r="G87" s="256">
        <f>ROUND(E87*F87,2)</f>
        <v>0</v>
      </c>
      <c r="H87" s="255"/>
      <c r="I87" s="256">
        <f>ROUND(E87*H87,2)</f>
        <v>0</v>
      </c>
      <c r="J87" s="255"/>
      <c r="K87" s="256">
        <f>ROUND(E87*J87,2)</f>
        <v>0</v>
      </c>
      <c r="L87" s="256">
        <v>21</v>
      </c>
      <c r="M87" s="256">
        <f>G87*(1+L87/100)</f>
        <v>0</v>
      </c>
      <c r="N87" s="256">
        <v>0</v>
      </c>
      <c r="O87" s="256">
        <f>ROUND(E87*N87,2)</f>
        <v>0</v>
      </c>
      <c r="P87" s="256">
        <v>0</v>
      </c>
      <c r="Q87" s="256">
        <f>ROUND(E87*P87,2)</f>
        <v>0</v>
      </c>
      <c r="R87" s="256"/>
      <c r="S87" s="256" t="s">
        <v>122</v>
      </c>
      <c r="T87" s="257" t="s">
        <v>122</v>
      </c>
      <c r="U87" s="233">
        <v>0.13900000000000001</v>
      </c>
      <c r="V87" s="233">
        <f>ROUND(E87*U87,2)</f>
        <v>4.87</v>
      </c>
      <c r="W87" s="233"/>
      <c r="X87" s="233" t="s">
        <v>123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124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31"/>
      <c r="B88" s="232"/>
      <c r="C88" s="265" t="s">
        <v>202</v>
      </c>
      <c r="D88" s="259"/>
      <c r="E88" s="259"/>
      <c r="F88" s="259"/>
      <c r="G88" s="259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142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58" t="str">
        <f>C88</f>
        <v>Položka je určena pro vyčištění ostatních objektů (např. kanálů, zásobníků, kůlen apod.) - vynesení zbytků stavebního rumu, kropení a 2 x zametení podlah, oprášení stěn a výplní otvorů.</v>
      </c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203</v>
      </c>
      <c r="D89" s="234"/>
      <c r="E89" s="235">
        <v>35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126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x14ac:dyDescent="0.2">
      <c r="A90" s="245" t="s">
        <v>117</v>
      </c>
      <c r="B90" s="246" t="s">
        <v>84</v>
      </c>
      <c r="C90" s="261" t="s">
        <v>85</v>
      </c>
      <c r="D90" s="247"/>
      <c r="E90" s="248"/>
      <c r="F90" s="249"/>
      <c r="G90" s="249">
        <f>SUMIF(AG91:AG91,"&lt;&gt;NOR",G91:G91)</f>
        <v>0</v>
      </c>
      <c r="H90" s="249"/>
      <c r="I90" s="249">
        <f>SUM(I91:I91)</f>
        <v>0</v>
      </c>
      <c r="J90" s="249"/>
      <c r="K90" s="249">
        <f>SUM(K91:K91)</f>
        <v>0</v>
      </c>
      <c r="L90" s="249"/>
      <c r="M90" s="249">
        <f>SUM(M91:M91)</f>
        <v>0</v>
      </c>
      <c r="N90" s="249"/>
      <c r="O90" s="249">
        <f>SUM(O91:O91)</f>
        <v>0</v>
      </c>
      <c r="P90" s="249"/>
      <c r="Q90" s="249">
        <f>SUM(Q91:Q91)</f>
        <v>0</v>
      </c>
      <c r="R90" s="249"/>
      <c r="S90" s="249"/>
      <c r="T90" s="250"/>
      <c r="U90" s="244"/>
      <c r="V90" s="244">
        <f>SUM(V91:V91)</f>
        <v>0.31</v>
      </c>
      <c r="W90" s="244"/>
      <c r="X90" s="244"/>
      <c r="AG90" t="s">
        <v>118</v>
      </c>
    </row>
    <row r="91" spans="1:60" outlineLevel="1" x14ac:dyDescent="0.2">
      <c r="A91" s="251">
        <v>19</v>
      </c>
      <c r="B91" s="252" t="s">
        <v>204</v>
      </c>
      <c r="C91" s="262" t="s">
        <v>205</v>
      </c>
      <c r="D91" s="253" t="s">
        <v>159</v>
      </c>
      <c r="E91" s="254">
        <v>0.80037999999999998</v>
      </c>
      <c r="F91" s="255"/>
      <c r="G91" s="256">
        <f>ROUND(E91*F91,2)</f>
        <v>0</v>
      </c>
      <c r="H91" s="255"/>
      <c r="I91" s="256">
        <f>ROUND(E91*H91,2)</f>
        <v>0</v>
      </c>
      <c r="J91" s="255"/>
      <c r="K91" s="256">
        <f>ROUND(E91*J91,2)</f>
        <v>0</v>
      </c>
      <c r="L91" s="256">
        <v>21</v>
      </c>
      <c r="M91" s="256">
        <f>G91*(1+L91/100)</f>
        <v>0</v>
      </c>
      <c r="N91" s="256">
        <v>0</v>
      </c>
      <c r="O91" s="256">
        <f>ROUND(E91*N91,2)</f>
        <v>0</v>
      </c>
      <c r="P91" s="256">
        <v>0</v>
      </c>
      <c r="Q91" s="256">
        <f>ROUND(E91*P91,2)</f>
        <v>0</v>
      </c>
      <c r="R91" s="256"/>
      <c r="S91" s="256" t="s">
        <v>122</v>
      </c>
      <c r="T91" s="257" t="s">
        <v>122</v>
      </c>
      <c r="U91" s="233">
        <v>0.39</v>
      </c>
      <c r="V91" s="233">
        <f>ROUND(E91*U91,2)</f>
        <v>0.31</v>
      </c>
      <c r="W91" s="233"/>
      <c r="X91" s="233" t="s">
        <v>206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207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x14ac:dyDescent="0.2">
      <c r="A92" s="3"/>
      <c r="B92" s="4"/>
      <c r="C92" s="270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E92">
        <v>15</v>
      </c>
      <c r="AF92">
        <v>21</v>
      </c>
      <c r="AG92" t="s">
        <v>104</v>
      </c>
    </row>
    <row r="93" spans="1:60" x14ac:dyDescent="0.2">
      <c r="A93" s="217"/>
      <c r="B93" s="218" t="s">
        <v>31</v>
      </c>
      <c r="C93" s="271"/>
      <c r="D93" s="219"/>
      <c r="E93" s="220"/>
      <c r="F93" s="220"/>
      <c r="G93" s="260">
        <f>G8+G63+G79+G86+G90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AE93">
        <f>SUMIF(L7:L91,AE92,G7:G91)</f>
        <v>0</v>
      </c>
      <c r="AF93">
        <f>SUMIF(L7:L91,AF92,G7:G91)</f>
        <v>0</v>
      </c>
      <c r="AG93" t="s">
        <v>208</v>
      </c>
    </row>
    <row r="94" spans="1:60" x14ac:dyDescent="0.2">
      <c r="A94" s="3"/>
      <c r="B94" s="4"/>
      <c r="C94" s="270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">
      <c r="A95" s="3"/>
      <c r="B95" s="4"/>
      <c r="C95" s="270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">
      <c r="A96" s="221" t="s">
        <v>209</v>
      </c>
      <c r="B96" s="221"/>
      <c r="C96" s="272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33" x14ac:dyDescent="0.2">
      <c r="A97" s="222"/>
      <c r="B97" s="223"/>
      <c r="C97" s="273"/>
      <c r="D97" s="223"/>
      <c r="E97" s="223"/>
      <c r="F97" s="223"/>
      <c r="G97" s="224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AG97" t="s">
        <v>210</v>
      </c>
    </row>
    <row r="98" spans="1:33" x14ac:dyDescent="0.2">
      <c r="A98" s="225"/>
      <c r="B98" s="226"/>
      <c r="C98" s="274"/>
      <c r="D98" s="226"/>
      <c r="E98" s="226"/>
      <c r="F98" s="226"/>
      <c r="G98" s="227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33" x14ac:dyDescent="0.2">
      <c r="A99" s="225"/>
      <c r="B99" s="226"/>
      <c r="C99" s="274"/>
      <c r="D99" s="226"/>
      <c r="E99" s="226"/>
      <c r="F99" s="226"/>
      <c r="G99" s="227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">
      <c r="A100" s="225"/>
      <c r="B100" s="226"/>
      <c r="C100" s="274"/>
      <c r="D100" s="226"/>
      <c r="E100" s="226"/>
      <c r="F100" s="226"/>
      <c r="G100" s="227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3" x14ac:dyDescent="0.2">
      <c r="A101" s="228"/>
      <c r="B101" s="229"/>
      <c r="C101" s="275"/>
      <c r="D101" s="229"/>
      <c r="E101" s="229"/>
      <c r="F101" s="229"/>
      <c r="G101" s="230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33" x14ac:dyDescent="0.2">
      <c r="A102" s="3"/>
      <c r="B102" s="4"/>
      <c r="C102" s="270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33" x14ac:dyDescent="0.2">
      <c r="C103" s="276"/>
      <c r="D103" s="10"/>
      <c r="AG103" t="s">
        <v>211</v>
      </c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1">
    <mergeCell ref="C88:G88"/>
    <mergeCell ref="A1:G1"/>
    <mergeCell ref="C2:G2"/>
    <mergeCell ref="C3:G3"/>
    <mergeCell ref="C4:G4"/>
    <mergeCell ref="A96:C96"/>
    <mergeCell ref="A97:G101"/>
    <mergeCell ref="C27:G27"/>
    <mergeCell ref="C45:G45"/>
    <mergeCell ref="C67:G67"/>
    <mergeCell ref="C76:G7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C82A6-E899-452F-AB10-762C7CD53A0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92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93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93</v>
      </c>
      <c r="AG3" t="s">
        <v>94</v>
      </c>
    </row>
    <row r="4" spans="1:60" ht="24.95" customHeight="1" x14ac:dyDescent="0.2">
      <c r="A4" s="204" t="s">
        <v>10</v>
      </c>
      <c r="B4" s="205" t="s">
        <v>56</v>
      </c>
      <c r="C4" s="206" t="s">
        <v>57</v>
      </c>
      <c r="D4" s="207"/>
      <c r="E4" s="207"/>
      <c r="F4" s="207"/>
      <c r="G4" s="208"/>
      <c r="AG4" t="s">
        <v>95</v>
      </c>
    </row>
    <row r="5" spans="1:60" x14ac:dyDescent="0.2">
      <c r="D5" s="10"/>
    </row>
    <row r="6" spans="1:60" ht="38.25" x14ac:dyDescent="0.2">
      <c r="A6" s="210" t="s">
        <v>96</v>
      </c>
      <c r="B6" s="212" t="s">
        <v>97</v>
      </c>
      <c r="C6" s="212" t="s">
        <v>98</v>
      </c>
      <c r="D6" s="211" t="s">
        <v>99</v>
      </c>
      <c r="E6" s="210" t="s">
        <v>100</v>
      </c>
      <c r="F6" s="209" t="s">
        <v>101</v>
      </c>
      <c r="G6" s="210" t="s">
        <v>31</v>
      </c>
      <c r="H6" s="213" t="s">
        <v>32</v>
      </c>
      <c r="I6" s="213" t="s">
        <v>102</v>
      </c>
      <c r="J6" s="213" t="s">
        <v>33</v>
      </c>
      <c r="K6" s="213" t="s">
        <v>103</v>
      </c>
      <c r="L6" s="213" t="s">
        <v>104</v>
      </c>
      <c r="M6" s="213" t="s">
        <v>105</v>
      </c>
      <c r="N6" s="213" t="s">
        <v>106</v>
      </c>
      <c r="O6" s="213" t="s">
        <v>107</v>
      </c>
      <c r="P6" s="213" t="s">
        <v>108</v>
      </c>
      <c r="Q6" s="213" t="s">
        <v>109</v>
      </c>
      <c r="R6" s="213" t="s">
        <v>110</v>
      </c>
      <c r="S6" s="213" t="s">
        <v>111</v>
      </c>
      <c r="T6" s="213" t="s">
        <v>112</v>
      </c>
      <c r="U6" s="213" t="s">
        <v>113</v>
      </c>
      <c r="V6" s="213" t="s">
        <v>114</v>
      </c>
      <c r="W6" s="213" t="s">
        <v>115</v>
      </c>
      <c r="X6" s="213" t="s">
        <v>116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117</v>
      </c>
      <c r="B8" s="246" t="s">
        <v>74</v>
      </c>
      <c r="C8" s="261" t="s">
        <v>75</v>
      </c>
      <c r="D8" s="247"/>
      <c r="E8" s="248"/>
      <c r="F8" s="249"/>
      <c r="G8" s="249">
        <f>SUMIF(AG9:AG79,"&lt;&gt;NOR",G9:G79)</f>
        <v>0</v>
      </c>
      <c r="H8" s="249"/>
      <c r="I8" s="249">
        <f>SUM(I9:I79)</f>
        <v>0</v>
      </c>
      <c r="J8" s="249"/>
      <c r="K8" s="249">
        <f>SUM(K9:K79)</f>
        <v>0</v>
      </c>
      <c r="L8" s="249"/>
      <c r="M8" s="249">
        <f>SUM(M9:M79)</f>
        <v>0</v>
      </c>
      <c r="N8" s="249"/>
      <c r="O8" s="249">
        <f>SUM(O9:O79)</f>
        <v>1.99</v>
      </c>
      <c r="P8" s="249"/>
      <c r="Q8" s="249">
        <f>SUM(Q9:Q79)</f>
        <v>0</v>
      </c>
      <c r="R8" s="249"/>
      <c r="S8" s="249"/>
      <c r="T8" s="250"/>
      <c r="U8" s="244"/>
      <c r="V8" s="244">
        <f>SUM(V9:V79)</f>
        <v>28.250000000000004</v>
      </c>
      <c r="W8" s="244"/>
      <c r="X8" s="244"/>
      <c r="AG8" t="s">
        <v>118</v>
      </c>
    </row>
    <row r="9" spans="1:60" outlineLevel="1" x14ac:dyDescent="0.2">
      <c r="A9" s="251">
        <v>1</v>
      </c>
      <c r="B9" s="252" t="s">
        <v>119</v>
      </c>
      <c r="C9" s="262" t="s">
        <v>120</v>
      </c>
      <c r="D9" s="253" t="s">
        <v>121</v>
      </c>
      <c r="E9" s="254">
        <v>3.6225000000000001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122</v>
      </c>
      <c r="T9" s="257" t="s">
        <v>122</v>
      </c>
      <c r="U9" s="233">
        <v>4.6550000000000002</v>
      </c>
      <c r="V9" s="233">
        <f>ROUND(E9*U9,2)</f>
        <v>16.86</v>
      </c>
      <c r="W9" s="233"/>
      <c r="X9" s="233" t="s">
        <v>123</v>
      </c>
      <c r="Y9" s="214"/>
      <c r="Z9" s="214"/>
      <c r="AA9" s="214"/>
      <c r="AB9" s="214"/>
      <c r="AC9" s="214"/>
      <c r="AD9" s="214"/>
      <c r="AE9" s="214"/>
      <c r="AF9" s="214"/>
      <c r="AG9" s="214" t="s">
        <v>132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212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126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213</v>
      </c>
      <c r="D11" s="234"/>
      <c r="E11" s="235">
        <v>3.6225000000000001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126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4" t="s">
        <v>129</v>
      </c>
      <c r="D12" s="236"/>
      <c r="E12" s="237">
        <v>3.6225000000000001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126</v>
      </c>
      <c r="AH12" s="214">
        <v>1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51">
        <v>2</v>
      </c>
      <c r="B13" s="252" t="s">
        <v>130</v>
      </c>
      <c r="C13" s="262" t="s">
        <v>131</v>
      </c>
      <c r="D13" s="253" t="s">
        <v>121</v>
      </c>
      <c r="E13" s="254">
        <v>6.2387499999999996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122</v>
      </c>
      <c r="T13" s="257" t="s">
        <v>122</v>
      </c>
      <c r="U13" s="233">
        <v>0.66800000000000004</v>
      </c>
      <c r="V13" s="233">
        <f>ROUND(E13*U13,2)</f>
        <v>4.17</v>
      </c>
      <c r="W13" s="233"/>
      <c r="X13" s="233" t="s">
        <v>123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132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3" t="s">
        <v>133</v>
      </c>
      <c r="D14" s="234"/>
      <c r="E14" s="235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126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3" t="s">
        <v>214</v>
      </c>
      <c r="D15" s="234"/>
      <c r="E15" s="235">
        <v>3.6225000000000001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126</v>
      </c>
      <c r="AH15" s="214">
        <v>5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4" t="s">
        <v>129</v>
      </c>
      <c r="D16" s="236"/>
      <c r="E16" s="237">
        <v>3.6225000000000001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126</v>
      </c>
      <c r="AH16" s="214">
        <v>1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3" t="s">
        <v>215</v>
      </c>
      <c r="D17" s="234"/>
      <c r="E17" s="235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126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216</v>
      </c>
      <c r="D18" s="234"/>
      <c r="E18" s="235">
        <v>3.6225000000000001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126</v>
      </c>
      <c r="AH18" s="214">
        <v>5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217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126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218</v>
      </c>
      <c r="D20" s="234"/>
      <c r="E20" s="235">
        <v>-1.0062500000000001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126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4" t="s">
        <v>129</v>
      </c>
      <c r="D21" s="236"/>
      <c r="E21" s="237">
        <v>2.61625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126</v>
      </c>
      <c r="AH21" s="214">
        <v>1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51">
        <v>3</v>
      </c>
      <c r="B22" s="252" t="s">
        <v>135</v>
      </c>
      <c r="C22" s="262" t="s">
        <v>136</v>
      </c>
      <c r="D22" s="253" t="s">
        <v>121</v>
      </c>
      <c r="E22" s="254">
        <v>6.2387499999999996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/>
      <c r="S22" s="256" t="s">
        <v>122</v>
      </c>
      <c r="T22" s="257" t="s">
        <v>122</v>
      </c>
      <c r="U22" s="233">
        <v>0.59099999999999997</v>
      </c>
      <c r="V22" s="233">
        <f>ROUND(E22*U22,2)</f>
        <v>3.69</v>
      </c>
      <c r="W22" s="233"/>
      <c r="X22" s="233" t="s">
        <v>123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132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133</v>
      </c>
      <c r="D23" s="234"/>
      <c r="E23" s="235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126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214</v>
      </c>
      <c r="D24" s="234"/>
      <c r="E24" s="235">
        <v>3.6225000000000001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126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4" t="s">
        <v>129</v>
      </c>
      <c r="D25" s="236"/>
      <c r="E25" s="237">
        <v>3.6225000000000001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126</v>
      </c>
      <c r="AH25" s="214">
        <v>1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3" t="s">
        <v>215</v>
      </c>
      <c r="D26" s="234"/>
      <c r="E26" s="235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126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216</v>
      </c>
      <c r="D27" s="234"/>
      <c r="E27" s="235">
        <v>3.6225000000000001</v>
      </c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126</v>
      </c>
      <c r="AH27" s="214">
        <v>5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217</v>
      </c>
      <c r="D28" s="234"/>
      <c r="E28" s="235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126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3" t="s">
        <v>218</v>
      </c>
      <c r="D29" s="234"/>
      <c r="E29" s="235">
        <v>-1.0062500000000001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126</v>
      </c>
      <c r="AH29" s="214">
        <v>5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4" t="s">
        <v>129</v>
      </c>
      <c r="D30" s="236"/>
      <c r="E30" s="237">
        <v>2.61625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126</v>
      </c>
      <c r="AH30" s="214">
        <v>1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51">
        <v>4</v>
      </c>
      <c r="B31" s="252" t="s">
        <v>137</v>
      </c>
      <c r="C31" s="262" t="s">
        <v>138</v>
      </c>
      <c r="D31" s="253" t="s">
        <v>121</v>
      </c>
      <c r="E31" s="254">
        <v>3.6225000000000001</v>
      </c>
      <c r="F31" s="255"/>
      <c r="G31" s="256">
        <f>ROUND(E31*F31,2)</f>
        <v>0</v>
      </c>
      <c r="H31" s="255"/>
      <c r="I31" s="256">
        <f>ROUND(E31*H31,2)</f>
        <v>0</v>
      </c>
      <c r="J31" s="255"/>
      <c r="K31" s="256">
        <f>ROUND(E31*J31,2)</f>
        <v>0</v>
      </c>
      <c r="L31" s="256">
        <v>21</v>
      </c>
      <c r="M31" s="256">
        <f>G31*(1+L31/100)</f>
        <v>0</v>
      </c>
      <c r="N31" s="256">
        <v>0</v>
      </c>
      <c r="O31" s="256">
        <f>ROUND(E31*N31,2)</f>
        <v>0</v>
      </c>
      <c r="P31" s="256">
        <v>0</v>
      </c>
      <c r="Q31" s="256">
        <f>ROUND(E31*P31,2)</f>
        <v>0</v>
      </c>
      <c r="R31" s="256"/>
      <c r="S31" s="256" t="s">
        <v>122</v>
      </c>
      <c r="T31" s="257" t="s">
        <v>122</v>
      </c>
      <c r="U31" s="233">
        <v>0.65200000000000002</v>
      </c>
      <c r="V31" s="233">
        <f>ROUND(E31*U31,2)</f>
        <v>2.36</v>
      </c>
      <c r="W31" s="233"/>
      <c r="X31" s="233" t="s">
        <v>123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132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3" t="s">
        <v>133</v>
      </c>
      <c r="D32" s="234"/>
      <c r="E32" s="235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126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214</v>
      </c>
      <c r="D33" s="234"/>
      <c r="E33" s="235">
        <v>3.6225000000000001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126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4" t="s">
        <v>129</v>
      </c>
      <c r="D34" s="236"/>
      <c r="E34" s="237">
        <v>3.6225000000000001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126</v>
      </c>
      <c r="AH34" s="214">
        <v>1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51">
        <v>5</v>
      </c>
      <c r="B35" s="252" t="s">
        <v>152</v>
      </c>
      <c r="C35" s="262" t="s">
        <v>153</v>
      </c>
      <c r="D35" s="253" t="s">
        <v>121</v>
      </c>
      <c r="E35" s="254">
        <v>3.6225000000000001</v>
      </c>
      <c r="F35" s="255"/>
      <c r="G35" s="256">
        <f>ROUND(E35*F35,2)</f>
        <v>0</v>
      </c>
      <c r="H35" s="255"/>
      <c r="I35" s="256">
        <f>ROUND(E35*H35,2)</f>
        <v>0</v>
      </c>
      <c r="J35" s="255"/>
      <c r="K35" s="256">
        <f>ROUND(E35*J35,2)</f>
        <v>0</v>
      </c>
      <c r="L35" s="256">
        <v>21</v>
      </c>
      <c r="M35" s="256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6"/>
      <c r="S35" s="256" t="s">
        <v>122</v>
      </c>
      <c r="T35" s="257" t="s">
        <v>122</v>
      </c>
      <c r="U35" s="233">
        <v>0.20200000000000001</v>
      </c>
      <c r="V35" s="233">
        <f>ROUND(E35*U35,2)</f>
        <v>0.73</v>
      </c>
      <c r="W35" s="233"/>
      <c r="X35" s="233" t="s">
        <v>123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132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5" t="s">
        <v>154</v>
      </c>
      <c r="D36" s="259"/>
      <c r="E36" s="259"/>
      <c r="F36" s="259"/>
      <c r="G36" s="259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142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212</v>
      </c>
      <c r="D37" s="234"/>
      <c r="E37" s="235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126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219</v>
      </c>
      <c r="D38" s="234"/>
      <c r="E38" s="235">
        <v>2.61625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126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4" t="s">
        <v>129</v>
      </c>
      <c r="D39" s="236"/>
      <c r="E39" s="237">
        <v>2.61625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126</v>
      </c>
      <c r="AH39" s="214">
        <v>1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3" t="s">
        <v>220</v>
      </c>
      <c r="D40" s="234"/>
      <c r="E40" s="235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126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221</v>
      </c>
      <c r="D41" s="234"/>
      <c r="E41" s="235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126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212</v>
      </c>
      <c r="D42" s="234"/>
      <c r="E42" s="235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126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3" t="s">
        <v>222</v>
      </c>
      <c r="D43" s="234"/>
      <c r="E43" s="235">
        <v>1.0062500000000001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126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4" t="s">
        <v>129</v>
      </c>
      <c r="D44" s="236"/>
      <c r="E44" s="237">
        <v>1.0062500000000001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126</v>
      </c>
      <c r="AH44" s="214">
        <v>1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51">
        <v>6</v>
      </c>
      <c r="B45" s="252" t="s">
        <v>143</v>
      </c>
      <c r="C45" s="262" t="s">
        <v>144</v>
      </c>
      <c r="D45" s="253" t="s">
        <v>121</v>
      </c>
      <c r="E45" s="254">
        <v>1.0062500000000001</v>
      </c>
      <c r="F45" s="255"/>
      <c r="G45" s="256">
        <f>ROUND(E45*F45,2)</f>
        <v>0</v>
      </c>
      <c r="H45" s="255"/>
      <c r="I45" s="256">
        <f>ROUND(E45*H45,2)</f>
        <v>0</v>
      </c>
      <c r="J45" s="255"/>
      <c r="K45" s="256">
        <f>ROUND(E45*J45,2)</f>
        <v>0</v>
      </c>
      <c r="L45" s="256">
        <v>21</v>
      </c>
      <c r="M45" s="256">
        <f>G45*(1+L45/100)</f>
        <v>0</v>
      </c>
      <c r="N45" s="256">
        <v>0</v>
      </c>
      <c r="O45" s="256">
        <f>ROUND(E45*N45,2)</f>
        <v>0</v>
      </c>
      <c r="P45" s="256">
        <v>0</v>
      </c>
      <c r="Q45" s="256">
        <f>ROUND(E45*P45,2)</f>
        <v>0</v>
      </c>
      <c r="R45" s="256"/>
      <c r="S45" s="256" t="s">
        <v>122</v>
      </c>
      <c r="T45" s="257" t="s">
        <v>122</v>
      </c>
      <c r="U45" s="233">
        <v>1.0999999999999999E-2</v>
      </c>
      <c r="V45" s="233">
        <f>ROUND(E45*U45,2)</f>
        <v>0.01</v>
      </c>
      <c r="W45" s="233"/>
      <c r="X45" s="233" t="s">
        <v>123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132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3" t="s">
        <v>223</v>
      </c>
      <c r="D46" s="234"/>
      <c r="E46" s="235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126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3" t="s">
        <v>220</v>
      </c>
      <c r="D47" s="234"/>
      <c r="E47" s="235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126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221</v>
      </c>
      <c r="D48" s="234"/>
      <c r="E48" s="235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126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212</v>
      </c>
      <c r="D49" s="234"/>
      <c r="E49" s="235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126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3" t="s">
        <v>222</v>
      </c>
      <c r="D50" s="234"/>
      <c r="E50" s="235">
        <v>1.0062500000000001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126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4" t="s">
        <v>129</v>
      </c>
      <c r="D51" s="236"/>
      <c r="E51" s="237">
        <v>1.0062500000000001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126</v>
      </c>
      <c r="AH51" s="214">
        <v>1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51">
        <v>7</v>
      </c>
      <c r="B52" s="252" t="s">
        <v>145</v>
      </c>
      <c r="C52" s="262" t="s">
        <v>146</v>
      </c>
      <c r="D52" s="253" t="s">
        <v>121</v>
      </c>
      <c r="E52" s="254">
        <v>10.0625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21</v>
      </c>
      <c r="M52" s="256">
        <f>G52*(1+L52/100)</f>
        <v>0</v>
      </c>
      <c r="N52" s="256">
        <v>0</v>
      </c>
      <c r="O52" s="256">
        <f>ROUND(E52*N52,2)</f>
        <v>0</v>
      </c>
      <c r="P52" s="256">
        <v>0</v>
      </c>
      <c r="Q52" s="256">
        <f>ROUND(E52*P52,2)</f>
        <v>0</v>
      </c>
      <c r="R52" s="256"/>
      <c r="S52" s="256" t="s">
        <v>122</v>
      </c>
      <c r="T52" s="257" t="s">
        <v>122</v>
      </c>
      <c r="U52" s="233">
        <v>0</v>
      </c>
      <c r="V52" s="233">
        <f>ROUND(E52*U52,2)</f>
        <v>0</v>
      </c>
      <c r="W52" s="233"/>
      <c r="X52" s="233" t="s">
        <v>123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132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3" t="s">
        <v>147</v>
      </c>
      <c r="D53" s="234"/>
      <c r="E53" s="235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126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3" t="s">
        <v>224</v>
      </c>
      <c r="D54" s="234"/>
      <c r="E54" s="235">
        <v>1.0062500000000001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126</v>
      </c>
      <c r="AH54" s="214">
        <v>5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4" t="s">
        <v>129</v>
      </c>
      <c r="D55" s="236"/>
      <c r="E55" s="237">
        <v>1.0062500000000001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126</v>
      </c>
      <c r="AH55" s="214">
        <v>1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6" t="s">
        <v>149</v>
      </c>
      <c r="D56" s="238"/>
      <c r="E56" s="239">
        <v>9.0562500000000004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126</v>
      </c>
      <c r="AH56" s="214">
        <v>4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51">
        <v>8</v>
      </c>
      <c r="B57" s="252" t="s">
        <v>150</v>
      </c>
      <c r="C57" s="262" t="s">
        <v>151</v>
      </c>
      <c r="D57" s="253" t="s">
        <v>121</v>
      </c>
      <c r="E57" s="254">
        <v>1.0062500000000001</v>
      </c>
      <c r="F57" s="255"/>
      <c r="G57" s="256">
        <f>ROUND(E57*F57,2)</f>
        <v>0</v>
      </c>
      <c r="H57" s="255"/>
      <c r="I57" s="256">
        <f>ROUND(E57*H57,2)</f>
        <v>0</v>
      </c>
      <c r="J57" s="255"/>
      <c r="K57" s="256">
        <f>ROUND(E57*J57,2)</f>
        <v>0</v>
      </c>
      <c r="L57" s="256">
        <v>21</v>
      </c>
      <c r="M57" s="256">
        <f>G57*(1+L57/100)</f>
        <v>0</v>
      </c>
      <c r="N57" s="256">
        <v>0</v>
      </c>
      <c r="O57" s="256">
        <f>ROUND(E57*N57,2)</f>
        <v>0</v>
      </c>
      <c r="P57" s="256">
        <v>0</v>
      </c>
      <c r="Q57" s="256">
        <f>ROUND(E57*P57,2)</f>
        <v>0</v>
      </c>
      <c r="R57" s="256"/>
      <c r="S57" s="256" t="s">
        <v>122</v>
      </c>
      <c r="T57" s="257" t="s">
        <v>122</v>
      </c>
      <c r="U57" s="233">
        <v>0</v>
      </c>
      <c r="V57" s="233">
        <f>ROUND(E57*U57,2)</f>
        <v>0</v>
      </c>
      <c r="W57" s="233"/>
      <c r="X57" s="233" t="s">
        <v>123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132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147</v>
      </c>
      <c r="D58" s="234"/>
      <c r="E58" s="235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126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224</v>
      </c>
      <c r="D59" s="234"/>
      <c r="E59" s="235">
        <v>1.0062500000000001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126</v>
      </c>
      <c r="AH59" s="214">
        <v>5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4" t="s">
        <v>129</v>
      </c>
      <c r="D60" s="236"/>
      <c r="E60" s="237">
        <v>1.0062500000000001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126</v>
      </c>
      <c r="AH60" s="214">
        <v>1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51">
        <v>9</v>
      </c>
      <c r="B61" s="252" t="s">
        <v>225</v>
      </c>
      <c r="C61" s="262" t="s">
        <v>226</v>
      </c>
      <c r="D61" s="253" t="s">
        <v>159</v>
      </c>
      <c r="E61" s="254">
        <v>1.99238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21</v>
      </c>
      <c r="M61" s="256">
        <f>G61*(1+L61/100)</f>
        <v>0</v>
      </c>
      <c r="N61" s="256">
        <v>1</v>
      </c>
      <c r="O61" s="256">
        <f>ROUND(E61*N61,2)</f>
        <v>1.99</v>
      </c>
      <c r="P61" s="256">
        <v>0</v>
      </c>
      <c r="Q61" s="256">
        <f>ROUND(E61*P61,2)</f>
        <v>0</v>
      </c>
      <c r="R61" s="256" t="s">
        <v>160</v>
      </c>
      <c r="S61" s="256" t="s">
        <v>122</v>
      </c>
      <c r="T61" s="257" t="s">
        <v>122</v>
      </c>
      <c r="U61" s="233">
        <v>0</v>
      </c>
      <c r="V61" s="233">
        <f>ROUND(E61*U61,2)</f>
        <v>0</v>
      </c>
      <c r="W61" s="233"/>
      <c r="X61" s="233" t="s">
        <v>161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162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7" t="s">
        <v>163</v>
      </c>
      <c r="D62" s="240"/>
      <c r="E62" s="241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126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8" t="s">
        <v>227</v>
      </c>
      <c r="D63" s="240"/>
      <c r="E63" s="241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126</v>
      </c>
      <c r="AH63" s="214">
        <v>2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8" t="s">
        <v>228</v>
      </c>
      <c r="D64" s="240"/>
      <c r="E64" s="241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126</v>
      </c>
      <c r="AH64" s="214">
        <v>2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8" t="s">
        <v>229</v>
      </c>
      <c r="D65" s="240"/>
      <c r="E65" s="241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126</v>
      </c>
      <c r="AH65" s="214">
        <v>2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8" t="s">
        <v>230</v>
      </c>
      <c r="D66" s="240"/>
      <c r="E66" s="241">
        <v>1.0062500000000001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126</v>
      </c>
      <c r="AH66" s="214">
        <v>2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9" t="s">
        <v>166</v>
      </c>
      <c r="D67" s="242"/>
      <c r="E67" s="243">
        <v>1.0062500000000001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126</v>
      </c>
      <c r="AH67" s="214">
        <v>3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7" t="s">
        <v>167</v>
      </c>
      <c r="D68" s="240"/>
      <c r="E68" s="241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126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231</v>
      </c>
      <c r="D69" s="234"/>
      <c r="E69" s="235">
        <v>1.81125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126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4" t="s">
        <v>129</v>
      </c>
      <c r="D70" s="236"/>
      <c r="E70" s="237">
        <v>1.81125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126</v>
      </c>
      <c r="AH70" s="214">
        <v>1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6" t="s">
        <v>169</v>
      </c>
      <c r="D71" s="238"/>
      <c r="E71" s="239">
        <v>0.18113000000000001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126</v>
      </c>
      <c r="AH71" s="214">
        <v>4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51">
        <v>10</v>
      </c>
      <c r="B72" s="252" t="s">
        <v>170</v>
      </c>
      <c r="C72" s="262" t="s">
        <v>171</v>
      </c>
      <c r="D72" s="253" t="s">
        <v>172</v>
      </c>
      <c r="E72" s="254">
        <v>4.0250000000000004</v>
      </c>
      <c r="F72" s="255"/>
      <c r="G72" s="256">
        <f>ROUND(E72*F72,2)</f>
        <v>0</v>
      </c>
      <c r="H72" s="255"/>
      <c r="I72" s="256">
        <f>ROUND(E72*H72,2)</f>
        <v>0</v>
      </c>
      <c r="J72" s="255"/>
      <c r="K72" s="256">
        <f>ROUND(E72*J72,2)</f>
        <v>0</v>
      </c>
      <c r="L72" s="256">
        <v>21</v>
      </c>
      <c r="M72" s="256">
        <f>G72*(1+L72/100)</f>
        <v>0</v>
      </c>
      <c r="N72" s="256">
        <v>0</v>
      </c>
      <c r="O72" s="256">
        <f>ROUND(E72*N72,2)</f>
        <v>0</v>
      </c>
      <c r="P72" s="256">
        <v>0</v>
      </c>
      <c r="Q72" s="256">
        <f>ROUND(E72*P72,2)</f>
        <v>0</v>
      </c>
      <c r="R72" s="256"/>
      <c r="S72" s="256" t="s">
        <v>122</v>
      </c>
      <c r="T72" s="257" t="s">
        <v>122</v>
      </c>
      <c r="U72" s="233">
        <v>1.7999999999999999E-2</v>
      </c>
      <c r="V72" s="233">
        <f>ROUND(E72*U72,2)</f>
        <v>7.0000000000000007E-2</v>
      </c>
      <c r="W72" s="233"/>
      <c r="X72" s="233" t="s">
        <v>123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124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3" t="s">
        <v>212</v>
      </c>
      <c r="D73" s="234"/>
      <c r="E73" s="235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126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232</v>
      </c>
      <c r="D74" s="234"/>
      <c r="E74" s="235">
        <v>4.0250000000000004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126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4" t="s">
        <v>129</v>
      </c>
      <c r="D75" s="236"/>
      <c r="E75" s="237">
        <v>4.0250000000000004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126</v>
      </c>
      <c r="AH75" s="214">
        <v>1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51">
        <v>11</v>
      </c>
      <c r="B76" s="252" t="s">
        <v>233</v>
      </c>
      <c r="C76" s="262" t="s">
        <v>234</v>
      </c>
      <c r="D76" s="253" t="s">
        <v>172</v>
      </c>
      <c r="E76" s="254">
        <v>4.0250000000000004</v>
      </c>
      <c r="F76" s="255"/>
      <c r="G76" s="256">
        <f>ROUND(E76*F76,2)</f>
        <v>0</v>
      </c>
      <c r="H76" s="255"/>
      <c r="I76" s="256">
        <f>ROUND(E76*H76,2)</f>
        <v>0</v>
      </c>
      <c r="J76" s="255"/>
      <c r="K76" s="256">
        <f>ROUND(E76*J76,2)</f>
        <v>0</v>
      </c>
      <c r="L76" s="256">
        <v>21</v>
      </c>
      <c r="M76" s="256">
        <f>G76*(1+L76/100)</f>
        <v>0</v>
      </c>
      <c r="N76" s="256">
        <v>0</v>
      </c>
      <c r="O76" s="256">
        <f>ROUND(E76*N76,2)</f>
        <v>0</v>
      </c>
      <c r="P76" s="256">
        <v>0</v>
      </c>
      <c r="Q76" s="256">
        <f>ROUND(E76*P76,2)</f>
        <v>0</v>
      </c>
      <c r="R76" s="256"/>
      <c r="S76" s="256" t="s">
        <v>122</v>
      </c>
      <c r="T76" s="257" t="s">
        <v>122</v>
      </c>
      <c r="U76" s="233">
        <v>0.09</v>
      </c>
      <c r="V76" s="233">
        <f>ROUND(E76*U76,2)</f>
        <v>0.36</v>
      </c>
      <c r="W76" s="233"/>
      <c r="X76" s="233" t="s">
        <v>123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124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3" t="s">
        <v>212</v>
      </c>
      <c r="D77" s="234"/>
      <c r="E77" s="235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126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3" t="s">
        <v>232</v>
      </c>
      <c r="D78" s="234"/>
      <c r="E78" s="235">
        <v>4.0250000000000004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126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4" t="s">
        <v>129</v>
      </c>
      <c r="D79" s="236"/>
      <c r="E79" s="237">
        <v>4.0250000000000004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126</v>
      </c>
      <c r="AH79" s="214">
        <v>1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x14ac:dyDescent="0.2">
      <c r="A80" s="245" t="s">
        <v>117</v>
      </c>
      <c r="B80" s="246" t="s">
        <v>82</v>
      </c>
      <c r="C80" s="261" t="s">
        <v>83</v>
      </c>
      <c r="D80" s="247"/>
      <c r="E80" s="248"/>
      <c r="F80" s="249"/>
      <c r="G80" s="249">
        <f>SUMIF(AG81:AG88,"&lt;&gt;NOR",G81:G88)</f>
        <v>0</v>
      </c>
      <c r="H80" s="249"/>
      <c r="I80" s="249">
        <f>SUM(I81:I88)</f>
        <v>0</v>
      </c>
      <c r="J80" s="249"/>
      <c r="K80" s="249">
        <f>SUM(K81:K88)</f>
        <v>0</v>
      </c>
      <c r="L80" s="249"/>
      <c r="M80" s="249">
        <f>SUM(M81:M88)</f>
        <v>0</v>
      </c>
      <c r="N80" s="249"/>
      <c r="O80" s="249">
        <f>SUM(O81:O88)</f>
        <v>0</v>
      </c>
      <c r="P80" s="249"/>
      <c r="Q80" s="249">
        <f>SUM(Q81:Q88)</f>
        <v>0.1</v>
      </c>
      <c r="R80" s="249"/>
      <c r="S80" s="249"/>
      <c r="T80" s="250"/>
      <c r="U80" s="244"/>
      <c r="V80" s="244">
        <f>SUM(V81:V88)</f>
        <v>0</v>
      </c>
      <c r="W80" s="244"/>
      <c r="X80" s="244"/>
      <c r="AG80" t="s">
        <v>118</v>
      </c>
    </row>
    <row r="81" spans="1:60" ht="22.5" outlineLevel="1" x14ac:dyDescent="0.2">
      <c r="A81" s="251">
        <v>12</v>
      </c>
      <c r="B81" s="252" t="s">
        <v>235</v>
      </c>
      <c r="C81" s="262" t="s">
        <v>236</v>
      </c>
      <c r="D81" s="253" t="s">
        <v>237</v>
      </c>
      <c r="E81" s="254">
        <v>1</v>
      </c>
      <c r="F81" s="255"/>
      <c r="G81" s="256">
        <f>ROUND(E81*F81,2)</f>
        <v>0</v>
      </c>
      <c r="H81" s="255"/>
      <c r="I81" s="256">
        <f>ROUND(E81*H81,2)</f>
        <v>0</v>
      </c>
      <c r="J81" s="255"/>
      <c r="K81" s="256">
        <f>ROUND(E81*J81,2)</f>
        <v>0</v>
      </c>
      <c r="L81" s="256">
        <v>21</v>
      </c>
      <c r="M81" s="256">
        <f>G81*(1+L81/100)</f>
        <v>0</v>
      </c>
      <c r="N81" s="256">
        <v>0</v>
      </c>
      <c r="O81" s="256">
        <f>ROUND(E81*N81,2)</f>
        <v>0</v>
      </c>
      <c r="P81" s="256">
        <v>0.05</v>
      </c>
      <c r="Q81" s="256">
        <f>ROUND(E81*P81,2)</f>
        <v>0.05</v>
      </c>
      <c r="R81" s="256"/>
      <c r="S81" s="256" t="s">
        <v>238</v>
      </c>
      <c r="T81" s="257" t="s">
        <v>239</v>
      </c>
      <c r="U81" s="233">
        <v>0</v>
      </c>
      <c r="V81" s="233">
        <f>ROUND(E81*U81,2)</f>
        <v>0</v>
      </c>
      <c r="W81" s="233"/>
      <c r="X81" s="233" t="s">
        <v>123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124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5" t="s">
        <v>240</v>
      </c>
      <c r="D82" s="259"/>
      <c r="E82" s="259"/>
      <c r="F82" s="259"/>
      <c r="G82" s="259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142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3" t="s">
        <v>241</v>
      </c>
      <c r="D83" s="234"/>
      <c r="E83" s="235"/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4"/>
      <c r="Z83" s="214"/>
      <c r="AA83" s="214"/>
      <c r="AB83" s="214"/>
      <c r="AC83" s="214"/>
      <c r="AD83" s="214"/>
      <c r="AE83" s="214"/>
      <c r="AF83" s="214"/>
      <c r="AG83" s="214" t="s">
        <v>126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3" t="s">
        <v>74</v>
      </c>
      <c r="D84" s="234"/>
      <c r="E84" s="235">
        <v>1</v>
      </c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126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51">
        <v>13</v>
      </c>
      <c r="B85" s="252" t="s">
        <v>242</v>
      </c>
      <c r="C85" s="262" t="s">
        <v>243</v>
      </c>
      <c r="D85" s="253" t="s">
        <v>237</v>
      </c>
      <c r="E85" s="254">
        <v>1</v>
      </c>
      <c r="F85" s="255"/>
      <c r="G85" s="256">
        <f>ROUND(E85*F85,2)</f>
        <v>0</v>
      </c>
      <c r="H85" s="255"/>
      <c r="I85" s="256">
        <f>ROUND(E85*H85,2)</f>
        <v>0</v>
      </c>
      <c r="J85" s="255"/>
      <c r="K85" s="256">
        <f>ROUND(E85*J85,2)</f>
        <v>0</v>
      </c>
      <c r="L85" s="256">
        <v>21</v>
      </c>
      <c r="M85" s="256">
        <f>G85*(1+L85/100)</f>
        <v>0</v>
      </c>
      <c r="N85" s="256">
        <v>0</v>
      </c>
      <c r="O85" s="256">
        <f>ROUND(E85*N85,2)</f>
        <v>0</v>
      </c>
      <c r="P85" s="256">
        <v>0.05</v>
      </c>
      <c r="Q85" s="256">
        <f>ROUND(E85*P85,2)</f>
        <v>0.05</v>
      </c>
      <c r="R85" s="256"/>
      <c r="S85" s="256" t="s">
        <v>238</v>
      </c>
      <c r="T85" s="257" t="s">
        <v>239</v>
      </c>
      <c r="U85" s="233">
        <v>0</v>
      </c>
      <c r="V85" s="233">
        <f>ROUND(E85*U85,2)</f>
        <v>0</v>
      </c>
      <c r="W85" s="233"/>
      <c r="X85" s="233" t="s">
        <v>123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124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5" t="s">
        <v>240</v>
      </c>
      <c r="D86" s="259"/>
      <c r="E86" s="259"/>
      <c r="F86" s="259"/>
      <c r="G86" s="259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142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3" t="s">
        <v>244</v>
      </c>
      <c r="D87" s="234"/>
      <c r="E87" s="235"/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126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3" t="s">
        <v>74</v>
      </c>
      <c r="D88" s="234"/>
      <c r="E88" s="235">
        <v>1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126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x14ac:dyDescent="0.2">
      <c r="A89" s="245" t="s">
        <v>117</v>
      </c>
      <c r="B89" s="246" t="s">
        <v>84</v>
      </c>
      <c r="C89" s="261" t="s">
        <v>85</v>
      </c>
      <c r="D89" s="247"/>
      <c r="E89" s="248"/>
      <c r="F89" s="249"/>
      <c r="G89" s="249">
        <f>SUMIF(AG90:AG90,"&lt;&gt;NOR",G90:G90)</f>
        <v>0</v>
      </c>
      <c r="H89" s="249"/>
      <c r="I89" s="249">
        <f>SUM(I90:I90)</f>
        <v>0</v>
      </c>
      <c r="J89" s="249"/>
      <c r="K89" s="249">
        <f>SUM(K90:K90)</f>
        <v>0</v>
      </c>
      <c r="L89" s="249"/>
      <c r="M89" s="249">
        <f>SUM(M90:M90)</f>
        <v>0</v>
      </c>
      <c r="N89" s="249"/>
      <c r="O89" s="249">
        <f>SUM(O90:O90)</f>
        <v>0</v>
      </c>
      <c r="P89" s="249"/>
      <c r="Q89" s="249">
        <f>SUM(Q90:Q90)</f>
        <v>0</v>
      </c>
      <c r="R89" s="249"/>
      <c r="S89" s="249"/>
      <c r="T89" s="250"/>
      <c r="U89" s="244"/>
      <c r="V89" s="244">
        <f>SUM(V90:V90)</f>
        <v>0.78</v>
      </c>
      <c r="W89" s="244"/>
      <c r="X89" s="244"/>
      <c r="AG89" t="s">
        <v>118</v>
      </c>
    </row>
    <row r="90" spans="1:60" outlineLevel="1" x14ac:dyDescent="0.2">
      <c r="A90" s="277">
        <v>14</v>
      </c>
      <c r="B90" s="278" t="s">
        <v>204</v>
      </c>
      <c r="C90" s="284" t="s">
        <v>205</v>
      </c>
      <c r="D90" s="279" t="s">
        <v>159</v>
      </c>
      <c r="E90" s="280">
        <v>1.99238</v>
      </c>
      <c r="F90" s="281"/>
      <c r="G90" s="282">
        <f>ROUND(E90*F90,2)</f>
        <v>0</v>
      </c>
      <c r="H90" s="281"/>
      <c r="I90" s="282">
        <f>ROUND(E90*H90,2)</f>
        <v>0</v>
      </c>
      <c r="J90" s="281"/>
      <c r="K90" s="282">
        <f>ROUND(E90*J90,2)</f>
        <v>0</v>
      </c>
      <c r="L90" s="282">
        <v>21</v>
      </c>
      <c r="M90" s="282">
        <f>G90*(1+L90/100)</f>
        <v>0</v>
      </c>
      <c r="N90" s="282">
        <v>0</v>
      </c>
      <c r="O90" s="282">
        <f>ROUND(E90*N90,2)</f>
        <v>0</v>
      </c>
      <c r="P90" s="282">
        <v>0</v>
      </c>
      <c r="Q90" s="282">
        <f>ROUND(E90*P90,2)</f>
        <v>0</v>
      </c>
      <c r="R90" s="282"/>
      <c r="S90" s="282" t="s">
        <v>122</v>
      </c>
      <c r="T90" s="283" t="s">
        <v>122</v>
      </c>
      <c r="U90" s="233">
        <v>0.39</v>
      </c>
      <c r="V90" s="233">
        <f>ROUND(E90*U90,2)</f>
        <v>0.78</v>
      </c>
      <c r="W90" s="233"/>
      <c r="X90" s="233" t="s">
        <v>206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207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x14ac:dyDescent="0.2">
      <c r="A91" s="245" t="s">
        <v>117</v>
      </c>
      <c r="B91" s="246" t="s">
        <v>87</v>
      </c>
      <c r="C91" s="261" t="s">
        <v>88</v>
      </c>
      <c r="D91" s="247"/>
      <c r="E91" s="248"/>
      <c r="F91" s="249"/>
      <c r="G91" s="249">
        <f>SUMIF(AG92:AG102,"&lt;&gt;NOR",G92:G102)</f>
        <v>0</v>
      </c>
      <c r="H91" s="249"/>
      <c r="I91" s="249">
        <f>SUM(I92:I102)</f>
        <v>0</v>
      </c>
      <c r="J91" s="249"/>
      <c r="K91" s="249">
        <f>SUM(K92:K102)</f>
        <v>0</v>
      </c>
      <c r="L91" s="249"/>
      <c r="M91" s="249">
        <f>SUM(M92:M102)</f>
        <v>0</v>
      </c>
      <c r="N91" s="249"/>
      <c r="O91" s="249">
        <f>SUM(O92:O102)</f>
        <v>0</v>
      </c>
      <c r="P91" s="249"/>
      <c r="Q91" s="249">
        <f>SUM(Q92:Q102)</f>
        <v>0</v>
      </c>
      <c r="R91" s="249"/>
      <c r="S91" s="249"/>
      <c r="T91" s="250"/>
      <c r="U91" s="244"/>
      <c r="V91" s="244">
        <f>SUM(V92:V102)</f>
        <v>0</v>
      </c>
      <c r="W91" s="244"/>
      <c r="X91" s="244"/>
      <c r="AG91" t="s">
        <v>118</v>
      </c>
    </row>
    <row r="92" spans="1:60" outlineLevel="1" x14ac:dyDescent="0.2">
      <c r="A92" s="277">
        <v>15</v>
      </c>
      <c r="B92" s="278" t="s">
        <v>245</v>
      </c>
      <c r="C92" s="284" t="s">
        <v>246</v>
      </c>
      <c r="D92" s="279" t="s">
        <v>247</v>
      </c>
      <c r="E92" s="280">
        <v>40</v>
      </c>
      <c r="F92" s="281"/>
      <c r="G92" s="282">
        <f>ROUND(E92*F92,2)</f>
        <v>0</v>
      </c>
      <c r="H92" s="281"/>
      <c r="I92" s="282">
        <f>ROUND(E92*H92,2)</f>
        <v>0</v>
      </c>
      <c r="J92" s="281"/>
      <c r="K92" s="282">
        <f>ROUND(E92*J92,2)</f>
        <v>0</v>
      </c>
      <c r="L92" s="282">
        <v>21</v>
      </c>
      <c r="M92" s="282">
        <f>G92*(1+L92/100)</f>
        <v>0</v>
      </c>
      <c r="N92" s="282">
        <v>0</v>
      </c>
      <c r="O92" s="282">
        <f>ROUND(E92*N92,2)</f>
        <v>0</v>
      </c>
      <c r="P92" s="282">
        <v>0</v>
      </c>
      <c r="Q92" s="282">
        <f>ROUND(E92*P92,2)</f>
        <v>0</v>
      </c>
      <c r="R92" s="282"/>
      <c r="S92" s="282" t="s">
        <v>238</v>
      </c>
      <c r="T92" s="283" t="s">
        <v>239</v>
      </c>
      <c r="U92" s="233">
        <v>0</v>
      </c>
      <c r="V92" s="233">
        <f>ROUND(E92*U92,2)</f>
        <v>0</v>
      </c>
      <c r="W92" s="233"/>
      <c r="X92" s="233" t="s">
        <v>123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248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77">
        <v>16</v>
      </c>
      <c r="B93" s="278" t="s">
        <v>249</v>
      </c>
      <c r="C93" s="284" t="s">
        <v>250</v>
      </c>
      <c r="D93" s="279" t="s">
        <v>247</v>
      </c>
      <c r="E93" s="280">
        <v>40</v>
      </c>
      <c r="F93" s="281"/>
      <c r="G93" s="282">
        <f>ROUND(E93*F93,2)</f>
        <v>0</v>
      </c>
      <c r="H93" s="281"/>
      <c r="I93" s="282">
        <f>ROUND(E93*H93,2)</f>
        <v>0</v>
      </c>
      <c r="J93" s="281"/>
      <c r="K93" s="282">
        <f>ROUND(E93*J93,2)</f>
        <v>0</v>
      </c>
      <c r="L93" s="282">
        <v>21</v>
      </c>
      <c r="M93" s="282">
        <f>G93*(1+L93/100)</f>
        <v>0</v>
      </c>
      <c r="N93" s="282">
        <v>0</v>
      </c>
      <c r="O93" s="282">
        <f>ROUND(E93*N93,2)</f>
        <v>0</v>
      </c>
      <c r="P93" s="282">
        <v>0</v>
      </c>
      <c r="Q93" s="282">
        <f>ROUND(E93*P93,2)</f>
        <v>0</v>
      </c>
      <c r="R93" s="282"/>
      <c r="S93" s="282" t="s">
        <v>238</v>
      </c>
      <c r="T93" s="283" t="s">
        <v>239</v>
      </c>
      <c r="U93" s="233">
        <v>0</v>
      </c>
      <c r="V93" s="233">
        <f>ROUND(E93*U93,2)</f>
        <v>0</v>
      </c>
      <c r="W93" s="233"/>
      <c r="X93" s="233" t="s">
        <v>123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248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77">
        <v>17</v>
      </c>
      <c r="B94" s="278" t="s">
        <v>251</v>
      </c>
      <c r="C94" s="284" t="s">
        <v>252</v>
      </c>
      <c r="D94" s="279" t="s">
        <v>253</v>
      </c>
      <c r="E94" s="280">
        <v>10</v>
      </c>
      <c r="F94" s="281"/>
      <c r="G94" s="282">
        <f>ROUND(E94*F94,2)</f>
        <v>0</v>
      </c>
      <c r="H94" s="281"/>
      <c r="I94" s="282">
        <f>ROUND(E94*H94,2)</f>
        <v>0</v>
      </c>
      <c r="J94" s="281"/>
      <c r="K94" s="282">
        <f>ROUND(E94*J94,2)</f>
        <v>0</v>
      </c>
      <c r="L94" s="282">
        <v>21</v>
      </c>
      <c r="M94" s="282">
        <f>G94*(1+L94/100)</f>
        <v>0</v>
      </c>
      <c r="N94" s="282">
        <v>0</v>
      </c>
      <c r="O94" s="282">
        <f>ROUND(E94*N94,2)</f>
        <v>0</v>
      </c>
      <c r="P94" s="282">
        <v>0</v>
      </c>
      <c r="Q94" s="282">
        <f>ROUND(E94*P94,2)</f>
        <v>0</v>
      </c>
      <c r="R94" s="282"/>
      <c r="S94" s="282" t="s">
        <v>238</v>
      </c>
      <c r="T94" s="283" t="s">
        <v>239</v>
      </c>
      <c r="U94" s="233">
        <v>0</v>
      </c>
      <c r="V94" s="233">
        <f>ROUND(E94*U94,2)</f>
        <v>0</v>
      </c>
      <c r="W94" s="233"/>
      <c r="X94" s="233" t="s">
        <v>123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248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2.5" outlineLevel="1" x14ac:dyDescent="0.2">
      <c r="A95" s="277">
        <v>18</v>
      </c>
      <c r="B95" s="278" t="s">
        <v>254</v>
      </c>
      <c r="C95" s="284" t="s">
        <v>255</v>
      </c>
      <c r="D95" s="279" t="s">
        <v>253</v>
      </c>
      <c r="E95" s="280">
        <v>1</v>
      </c>
      <c r="F95" s="281"/>
      <c r="G95" s="282">
        <f>ROUND(E95*F95,2)</f>
        <v>0</v>
      </c>
      <c r="H95" s="281"/>
      <c r="I95" s="282">
        <f>ROUND(E95*H95,2)</f>
        <v>0</v>
      </c>
      <c r="J95" s="281"/>
      <c r="K95" s="282">
        <f>ROUND(E95*J95,2)</f>
        <v>0</v>
      </c>
      <c r="L95" s="282">
        <v>21</v>
      </c>
      <c r="M95" s="282">
        <f>G95*(1+L95/100)</f>
        <v>0</v>
      </c>
      <c r="N95" s="282">
        <v>0</v>
      </c>
      <c r="O95" s="282">
        <f>ROUND(E95*N95,2)</f>
        <v>0</v>
      </c>
      <c r="P95" s="282">
        <v>0</v>
      </c>
      <c r="Q95" s="282">
        <f>ROUND(E95*P95,2)</f>
        <v>0</v>
      </c>
      <c r="R95" s="282"/>
      <c r="S95" s="282" t="s">
        <v>238</v>
      </c>
      <c r="T95" s="283" t="s">
        <v>239</v>
      </c>
      <c r="U95" s="233">
        <v>0</v>
      </c>
      <c r="V95" s="233">
        <f>ROUND(E95*U95,2)</f>
        <v>0</v>
      </c>
      <c r="W95" s="233"/>
      <c r="X95" s="233" t="s">
        <v>123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248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77">
        <v>19</v>
      </c>
      <c r="B96" s="278" t="s">
        <v>256</v>
      </c>
      <c r="C96" s="284" t="s">
        <v>257</v>
      </c>
      <c r="D96" s="279" t="s">
        <v>258</v>
      </c>
      <c r="E96" s="280">
        <v>1</v>
      </c>
      <c r="F96" s="281"/>
      <c r="G96" s="282">
        <f>ROUND(E96*F96,2)</f>
        <v>0</v>
      </c>
      <c r="H96" s="281"/>
      <c r="I96" s="282">
        <f>ROUND(E96*H96,2)</f>
        <v>0</v>
      </c>
      <c r="J96" s="281"/>
      <c r="K96" s="282">
        <f>ROUND(E96*J96,2)</f>
        <v>0</v>
      </c>
      <c r="L96" s="282">
        <v>21</v>
      </c>
      <c r="M96" s="282">
        <f>G96*(1+L96/100)</f>
        <v>0</v>
      </c>
      <c r="N96" s="282">
        <v>0</v>
      </c>
      <c r="O96" s="282">
        <f>ROUND(E96*N96,2)</f>
        <v>0</v>
      </c>
      <c r="P96" s="282">
        <v>0</v>
      </c>
      <c r="Q96" s="282">
        <f>ROUND(E96*P96,2)</f>
        <v>0</v>
      </c>
      <c r="R96" s="282"/>
      <c r="S96" s="282" t="s">
        <v>238</v>
      </c>
      <c r="T96" s="283" t="s">
        <v>239</v>
      </c>
      <c r="U96" s="233">
        <v>0</v>
      </c>
      <c r="V96" s="233">
        <f>ROUND(E96*U96,2)</f>
        <v>0</v>
      </c>
      <c r="W96" s="233"/>
      <c r="X96" s="233" t="s">
        <v>123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248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77">
        <v>20</v>
      </c>
      <c r="B97" s="278" t="s">
        <v>259</v>
      </c>
      <c r="C97" s="284" t="s">
        <v>260</v>
      </c>
      <c r="D97" s="279" t="s">
        <v>253</v>
      </c>
      <c r="E97" s="280">
        <v>1</v>
      </c>
      <c r="F97" s="281"/>
      <c r="G97" s="282">
        <f>ROUND(E97*F97,2)</f>
        <v>0</v>
      </c>
      <c r="H97" s="281"/>
      <c r="I97" s="282">
        <f>ROUND(E97*H97,2)</f>
        <v>0</v>
      </c>
      <c r="J97" s="281"/>
      <c r="K97" s="282">
        <f>ROUND(E97*J97,2)</f>
        <v>0</v>
      </c>
      <c r="L97" s="282">
        <v>21</v>
      </c>
      <c r="M97" s="282">
        <f>G97*(1+L97/100)</f>
        <v>0</v>
      </c>
      <c r="N97" s="282">
        <v>0</v>
      </c>
      <c r="O97" s="282">
        <f>ROUND(E97*N97,2)</f>
        <v>0</v>
      </c>
      <c r="P97" s="282">
        <v>0</v>
      </c>
      <c r="Q97" s="282">
        <f>ROUND(E97*P97,2)</f>
        <v>0</v>
      </c>
      <c r="R97" s="282"/>
      <c r="S97" s="282" t="s">
        <v>238</v>
      </c>
      <c r="T97" s="283" t="s">
        <v>239</v>
      </c>
      <c r="U97" s="233">
        <v>0</v>
      </c>
      <c r="V97" s="233">
        <f>ROUND(E97*U97,2)</f>
        <v>0</v>
      </c>
      <c r="W97" s="233"/>
      <c r="X97" s="233" t="s">
        <v>123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248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ht="22.5" outlineLevel="1" x14ac:dyDescent="0.2">
      <c r="A98" s="277">
        <v>21</v>
      </c>
      <c r="B98" s="278" t="s">
        <v>261</v>
      </c>
      <c r="C98" s="284" t="s">
        <v>262</v>
      </c>
      <c r="D98" s="279" t="s">
        <v>247</v>
      </c>
      <c r="E98" s="280">
        <v>12</v>
      </c>
      <c r="F98" s="281"/>
      <c r="G98" s="282">
        <f>ROUND(E98*F98,2)</f>
        <v>0</v>
      </c>
      <c r="H98" s="281"/>
      <c r="I98" s="282">
        <f>ROUND(E98*H98,2)</f>
        <v>0</v>
      </c>
      <c r="J98" s="281"/>
      <c r="K98" s="282">
        <f>ROUND(E98*J98,2)</f>
        <v>0</v>
      </c>
      <c r="L98" s="282">
        <v>21</v>
      </c>
      <c r="M98" s="282">
        <f>G98*(1+L98/100)</f>
        <v>0</v>
      </c>
      <c r="N98" s="282">
        <v>0</v>
      </c>
      <c r="O98" s="282">
        <f>ROUND(E98*N98,2)</f>
        <v>0</v>
      </c>
      <c r="P98" s="282">
        <v>0</v>
      </c>
      <c r="Q98" s="282">
        <f>ROUND(E98*P98,2)</f>
        <v>0</v>
      </c>
      <c r="R98" s="282"/>
      <c r="S98" s="282" t="s">
        <v>238</v>
      </c>
      <c r="T98" s="283" t="s">
        <v>239</v>
      </c>
      <c r="U98" s="233">
        <v>0</v>
      </c>
      <c r="V98" s="233">
        <f>ROUND(E98*U98,2)</f>
        <v>0</v>
      </c>
      <c r="W98" s="233"/>
      <c r="X98" s="233" t="s">
        <v>123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248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77">
        <v>22</v>
      </c>
      <c r="B99" s="278" t="s">
        <v>263</v>
      </c>
      <c r="C99" s="284" t="s">
        <v>264</v>
      </c>
      <c r="D99" s="279" t="s">
        <v>258</v>
      </c>
      <c r="E99" s="280">
        <v>1</v>
      </c>
      <c r="F99" s="281"/>
      <c r="G99" s="282">
        <f>ROUND(E99*F99,2)</f>
        <v>0</v>
      </c>
      <c r="H99" s="281"/>
      <c r="I99" s="282">
        <f>ROUND(E99*H99,2)</f>
        <v>0</v>
      </c>
      <c r="J99" s="281"/>
      <c r="K99" s="282">
        <f>ROUND(E99*J99,2)</f>
        <v>0</v>
      </c>
      <c r="L99" s="282">
        <v>21</v>
      </c>
      <c r="M99" s="282">
        <f>G99*(1+L99/100)</f>
        <v>0</v>
      </c>
      <c r="N99" s="282">
        <v>0</v>
      </c>
      <c r="O99" s="282">
        <f>ROUND(E99*N99,2)</f>
        <v>0</v>
      </c>
      <c r="P99" s="282">
        <v>0</v>
      </c>
      <c r="Q99" s="282">
        <f>ROUND(E99*P99,2)</f>
        <v>0</v>
      </c>
      <c r="R99" s="282"/>
      <c r="S99" s="282" t="s">
        <v>238</v>
      </c>
      <c r="T99" s="283" t="s">
        <v>239</v>
      </c>
      <c r="U99" s="233">
        <v>0</v>
      </c>
      <c r="V99" s="233">
        <f>ROUND(E99*U99,2)</f>
        <v>0</v>
      </c>
      <c r="W99" s="233"/>
      <c r="X99" s="233" t="s">
        <v>123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248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77">
        <v>23</v>
      </c>
      <c r="B100" s="278" t="s">
        <v>265</v>
      </c>
      <c r="C100" s="284" t="s">
        <v>266</v>
      </c>
      <c r="D100" s="279" t="s">
        <v>258</v>
      </c>
      <c r="E100" s="280">
        <v>1</v>
      </c>
      <c r="F100" s="281"/>
      <c r="G100" s="282">
        <f>ROUND(E100*F100,2)</f>
        <v>0</v>
      </c>
      <c r="H100" s="281"/>
      <c r="I100" s="282">
        <f>ROUND(E100*H100,2)</f>
        <v>0</v>
      </c>
      <c r="J100" s="281"/>
      <c r="K100" s="282">
        <f>ROUND(E100*J100,2)</f>
        <v>0</v>
      </c>
      <c r="L100" s="282">
        <v>21</v>
      </c>
      <c r="M100" s="282">
        <f>G100*(1+L100/100)</f>
        <v>0</v>
      </c>
      <c r="N100" s="282">
        <v>0</v>
      </c>
      <c r="O100" s="282">
        <f>ROUND(E100*N100,2)</f>
        <v>0</v>
      </c>
      <c r="P100" s="282">
        <v>0</v>
      </c>
      <c r="Q100" s="282">
        <f>ROUND(E100*P100,2)</f>
        <v>0</v>
      </c>
      <c r="R100" s="282"/>
      <c r="S100" s="282" t="s">
        <v>238</v>
      </c>
      <c r="T100" s="283" t="s">
        <v>239</v>
      </c>
      <c r="U100" s="233">
        <v>0</v>
      </c>
      <c r="V100" s="233">
        <f>ROUND(E100*U100,2)</f>
        <v>0</v>
      </c>
      <c r="W100" s="233"/>
      <c r="X100" s="233" t="s">
        <v>123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248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77">
        <v>24</v>
      </c>
      <c r="B101" s="278" t="s">
        <v>267</v>
      </c>
      <c r="C101" s="284" t="s">
        <v>268</v>
      </c>
      <c r="D101" s="279" t="s">
        <v>258</v>
      </c>
      <c r="E101" s="280">
        <v>1</v>
      </c>
      <c r="F101" s="281"/>
      <c r="G101" s="282">
        <f>ROUND(E101*F101,2)</f>
        <v>0</v>
      </c>
      <c r="H101" s="281"/>
      <c r="I101" s="282">
        <f>ROUND(E101*H101,2)</f>
        <v>0</v>
      </c>
      <c r="J101" s="281"/>
      <c r="K101" s="282">
        <f>ROUND(E101*J101,2)</f>
        <v>0</v>
      </c>
      <c r="L101" s="282">
        <v>21</v>
      </c>
      <c r="M101" s="282">
        <f>G101*(1+L101/100)</f>
        <v>0</v>
      </c>
      <c r="N101" s="282">
        <v>0</v>
      </c>
      <c r="O101" s="282">
        <f>ROUND(E101*N101,2)</f>
        <v>0</v>
      </c>
      <c r="P101" s="282">
        <v>0</v>
      </c>
      <c r="Q101" s="282">
        <f>ROUND(E101*P101,2)</f>
        <v>0</v>
      </c>
      <c r="R101" s="282"/>
      <c r="S101" s="282" t="s">
        <v>238</v>
      </c>
      <c r="T101" s="283" t="s">
        <v>239</v>
      </c>
      <c r="U101" s="233">
        <v>0</v>
      </c>
      <c r="V101" s="233">
        <f>ROUND(E101*U101,2)</f>
        <v>0</v>
      </c>
      <c r="W101" s="233"/>
      <c r="X101" s="233" t="s">
        <v>123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248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77">
        <v>25</v>
      </c>
      <c r="B102" s="278" t="s">
        <v>269</v>
      </c>
      <c r="C102" s="284" t="s">
        <v>270</v>
      </c>
      <c r="D102" s="279" t="s">
        <v>258</v>
      </c>
      <c r="E102" s="280">
        <v>1</v>
      </c>
      <c r="F102" s="281"/>
      <c r="G102" s="282">
        <f>ROUND(E102*F102,2)</f>
        <v>0</v>
      </c>
      <c r="H102" s="281"/>
      <c r="I102" s="282">
        <f>ROUND(E102*H102,2)</f>
        <v>0</v>
      </c>
      <c r="J102" s="281"/>
      <c r="K102" s="282">
        <f>ROUND(E102*J102,2)</f>
        <v>0</v>
      </c>
      <c r="L102" s="282">
        <v>21</v>
      </c>
      <c r="M102" s="282">
        <f>G102*(1+L102/100)</f>
        <v>0</v>
      </c>
      <c r="N102" s="282">
        <v>0</v>
      </c>
      <c r="O102" s="282">
        <f>ROUND(E102*N102,2)</f>
        <v>0</v>
      </c>
      <c r="P102" s="282">
        <v>0</v>
      </c>
      <c r="Q102" s="282">
        <f>ROUND(E102*P102,2)</f>
        <v>0</v>
      </c>
      <c r="R102" s="282"/>
      <c r="S102" s="282" t="s">
        <v>238</v>
      </c>
      <c r="T102" s="283" t="s">
        <v>239</v>
      </c>
      <c r="U102" s="233">
        <v>0</v>
      </c>
      <c r="V102" s="233">
        <f>ROUND(E102*U102,2)</f>
        <v>0</v>
      </c>
      <c r="W102" s="233"/>
      <c r="X102" s="233" t="s">
        <v>123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248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x14ac:dyDescent="0.2">
      <c r="A103" s="245" t="s">
        <v>117</v>
      </c>
      <c r="B103" s="246" t="s">
        <v>89</v>
      </c>
      <c r="C103" s="261" t="s">
        <v>90</v>
      </c>
      <c r="D103" s="247"/>
      <c r="E103" s="248"/>
      <c r="F103" s="249"/>
      <c r="G103" s="249">
        <f>SUMIF(AG104:AG108,"&lt;&gt;NOR",G104:G108)</f>
        <v>0</v>
      </c>
      <c r="H103" s="249"/>
      <c r="I103" s="249">
        <f>SUM(I104:I108)</f>
        <v>0</v>
      </c>
      <c r="J103" s="249"/>
      <c r="K103" s="249">
        <f>SUM(K104:K108)</f>
        <v>0</v>
      </c>
      <c r="L103" s="249"/>
      <c r="M103" s="249">
        <f>SUM(M104:M108)</f>
        <v>0</v>
      </c>
      <c r="N103" s="249"/>
      <c r="O103" s="249">
        <f>SUM(O104:O108)</f>
        <v>0</v>
      </c>
      <c r="P103" s="249"/>
      <c r="Q103" s="249">
        <f>SUM(Q104:Q108)</f>
        <v>0</v>
      </c>
      <c r="R103" s="249"/>
      <c r="S103" s="249"/>
      <c r="T103" s="250"/>
      <c r="U103" s="244"/>
      <c r="V103" s="244">
        <f>SUM(V104:V108)</f>
        <v>0.33</v>
      </c>
      <c r="W103" s="244"/>
      <c r="X103" s="244"/>
      <c r="AG103" t="s">
        <v>118</v>
      </c>
    </row>
    <row r="104" spans="1:60" ht="22.5" outlineLevel="1" x14ac:dyDescent="0.2">
      <c r="A104" s="251">
        <v>26</v>
      </c>
      <c r="B104" s="252" t="s">
        <v>271</v>
      </c>
      <c r="C104" s="262" t="s">
        <v>272</v>
      </c>
      <c r="D104" s="253" t="s">
        <v>247</v>
      </c>
      <c r="E104" s="254">
        <v>12.65</v>
      </c>
      <c r="F104" s="255"/>
      <c r="G104" s="256">
        <f>ROUND(E104*F104,2)</f>
        <v>0</v>
      </c>
      <c r="H104" s="255"/>
      <c r="I104" s="256">
        <f>ROUND(E104*H104,2)</f>
        <v>0</v>
      </c>
      <c r="J104" s="255"/>
      <c r="K104" s="256">
        <f>ROUND(E104*J104,2)</f>
        <v>0</v>
      </c>
      <c r="L104" s="256">
        <v>21</v>
      </c>
      <c r="M104" s="256">
        <f>G104*(1+L104/100)</f>
        <v>0</v>
      </c>
      <c r="N104" s="256">
        <v>6.0000000000000002E-5</v>
      </c>
      <c r="O104" s="256">
        <f>ROUND(E104*N104,2)</f>
        <v>0</v>
      </c>
      <c r="P104" s="256">
        <v>0</v>
      </c>
      <c r="Q104" s="256">
        <f>ROUND(E104*P104,2)</f>
        <v>0</v>
      </c>
      <c r="R104" s="256"/>
      <c r="S104" s="256" t="s">
        <v>122</v>
      </c>
      <c r="T104" s="257" t="s">
        <v>122</v>
      </c>
      <c r="U104" s="233">
        <v>2.5999999999999999E-2</v>
      </c>
      <c r="V104" s="233">
        <f>ROUND(E104*U104,2)</f>
        <v>0.33</v>
      </c>
      <c r="W104" s="233"/>
      <c r="X104" s="233" t="s">
        <v>123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124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3" t="s">
        <v>212</v>
      </c>
      <c r="D105" s="234"/>
      <c r="E105" s="235"/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126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3" t="s">
        <v>273</v>
      </c>
      <c r="D106" s="234"/>
      <c r="E106" s="235">
        <v>11.5</v>
      </c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126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4" t="s">
        <v>129</v>
      </c>
      <c r="D107" s="236"/>
      <c r="E107" s="237">
        <v>11.5</v>
      </c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126</v>
      </c>
      <c r="AH107" s="214">
        <v>1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6" t="s">
        <v>274</v>
      </c>
      <c r="D108" s="238"/>
      <c r="E108" s="239">
        <v>1.1499999999999999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126</v>
      </c>
      <c r="AH108" s="214">
        <v>4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x14ac:dyDescent="0.2">
      <c r="A109" s="3"/>
      <c r="B109" s="4"/>
      <c r="C109" s="270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v>15</v>
      </c>
      <c r="AF109">
        <v>21</v>
      </c>
      <c r="AG109" t="s">
        <v>104</v>
      </c>
    </row>
    <row r="110" spans="1:60" x14ac:dyDescent="0.2">
      <c r="A110" s="217"/>
      <c r="B110" s="218" t="s">
        <v>31</v>
      </c>
      <c r="C110" s="271"/>
      <c r="D110" s="219"/>
      <c r="E110" s="220"/>
      <c r="F110" s="220"/>
      <c r="G110" s="260">
        <f>G8+G80+G89+G91+G103</f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f>SUMIF(L7:L108,AE109,G7:G108)</f>
        <v>0</v>
      </c>
      <c r="AF110">
        <f>SUMIF(L7:L108,AF109,G7:G108)</f>
        <v>0</v>
      </c>
      <c r="AG110" t="s">
        <v>208</v>
      </c>
    </row>
    <row r="111" spans="1:60" x14ac:dyDescent="0.2">
      <c r="A111" s="3"/>
      <c r="B111" s="4"/>
      <c r="C111" s="270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3"/>
      <c r="B112" s="4"/>
      <c r="C112" s="270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21" t="s">
        <v>209</v>
      </c>
      <c r="B113" s="221"/>
      <c r="C113" s="272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222"/>
      <c r="B114" s="223"/>
      <c r="C114" s="273"/>
      <c r="D114" s="223"/>
      <c r="E114" s="223"/>
      <c r="F114" s="223"/>
      <c r="G114" s="224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G114" t="s">
        <v>210</v>
      </c>
    </row>
    <row r="115" spans="1:33" x14ac:dyDescent="0.2">
      <c r="A115" s="225"/>
      <c r="B115" s="226"/>
      <c r="C115" s="274"/>
      <c r="D115" s="226"/>
      <c r="E115" s="226"/>
      <c r="F115" s="226"/>
      <c r="G115" s="227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A116" s="225"/>
      <c r="B116" s="226"/>
      <c r="C116" s="274"/>
      <c r="D116" s="226"/>
      <c r="E116" s="226"/>
      <c r="F116" s="226"/>
      <c r="G116" s="227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">
      <c r="A117" s="225"/>
      <c r="B117" s="226"/>
      <c r="C117" s="274"/>
      <c r="D117" s="226"/>
      <c r="E117" s="226"/>
      <c r="F117" s="226"/>
      <c r="G117" s="227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228"/>
      <c r="B118" s="229"/>
      <c r="C118" s="275"/>
      <c r="D118" s="229"/>
      <c r="E118" s="229"/>
      <c r="F118" s="229"/>
      <c r="G118" s="230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">
      <c r="A119" s="3"/>
      <c r="B119" s="4"/>
      <c r="C119" s="270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C120" s="276"/>
      <c r="D120" s="10"/>
      <c r="AG120" t="s">
        <v>211</v>
      </c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1:G1"/>
    <mergeCell ref="C2:G2"/>
    <mergeCell ref="C3:G3"/>
    <mergeCell ref="C4:G4"/>
    <mergeCell ref="A113:C113"/>
    <mergeCell ref="A114:G118"/>
    <mergeCell ref="C36:G36"/>
    <mergeCell ref="C82:G82"/>
    <mergeCell ref="C86:G8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2789B-E347-4441-9248-688CA9862DC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92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93</v>
      </c>
    </row>
    <row r="3" spans="1:60" ht="24.95" customHeight="1" x14ac:dyDescent="0.2">
      <c r="A3" s="200" t="s">
        <v>9</v>
      </c>
      <c r="B3" s="49" t="s">
        <v>52</v>
      </c>
      <c r="C3" s="203" t="s">
        <v>53</v>
      </c>
      <c r="D3" s="201"/>
      <c r="E3" s="201"/>
      <c r="F3" s="201"/>
      <c r="G3" s="202"/>
      <c r="AC3" s="179" t="s">
        <v>93</v>
      </c>
      <c r="AG3" t="s">
        <v>94</v>
      </c>
    </row>
    <row r="4" spans="1:60" ht="24.95" customHeight="1" x14ac:dyDescent="0.2">
      <c r="A4" s="204" t="s">
        <v>10</v>
      </c>
      <c r="B4" s="205" t="s">
        <v>58</v>
      </c>
      <c r="C4" s="206" t="s">
        <v>59</v>
      </c>
      <c r="D4" s="207"/>
      <c r="E4" s="207"/>
      <c r="F4" s="207"/>
      <c r="G4" s="208"/>
      <c r="AG4" t="s">
        <v>95</v>
      </c>
    </row>
    <row r="5" spans="1:60" x14ac:dyDescent="0.2">
      <c r="D5" s="10"/>
    </row>
    <row r="6" spans="1:60" ht="38.25" x14ac:dyDescent="0.2">
      <c r="A6" s="210" t="s">
        <v>96</v>
      </c>
      <c r="B6" s="212" t="s">
        <v>97</v>
      </c>
      <c r="C6" s="212" t="s">
        <v>98</v>
      </c>
      <c r="D6" s="211" t="s">
        <v>99</v>
      </c>
      <c r="E6" s="210" t="s">
        <v>100</v>
      </c>
      <c r="F6" s="209" t="s">
        <v>101</v>
      </c>
      <c r="G6" s="210" t="s">
        <v>31</v>
      </c>
      <c r="H6" s="213" t="s">
        <v>32</v>
      </c>
      <c r="I6" s="213" t="s">
        <v>102</v>
      </c>
      <c r="J6" s="213" t="s">
        <v>33</v>
      </c>
      <c r="K6" s="213" t="s">
        <v>103</v>
      </c>
      <c r="L6" s="213" t="s">
        <v>104</v>
      </c>
      <c r="M6" s="213" t="s">
        <v>105</v>
      </c>
      <c r="N6" s="213" t="s">
        <v>106</v>
      </c>
      <c r="O6" s="213" t="s">
        <v>107</v>
      </c>
      <c r="P6" s="213" t="s">
        <v>108</v>
      </c>
      <c r="Q6" s="213" t="s">
        <v>109</v>
      </c>
      <c r="R6" s="213" t="s">
        <v>110</v>
      </c>
      <c r="S6" s="213" t="s">
        <v>111</v>
      </c>
      <c r="T6" s="213" t="s">
        <v>112</v>
      </c>
      <c r="U6" s="213" t="s">
        <v>113</v>
      </c>
      <c r="V6" s="213" t="s">
        <v>114</v>
      </c>
      <c r="W6" s="213" t="s">
        <v>115</v>
      </c>
      <c r="X6" s="213" t="s">
        <v>116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5" t="s">
        <v>117</v>
      </c>
      <c r="B8" s="246" t="s">
        <v>86</v>
      </c>
      <c r="C8" s="261" t="s">
        <v>29</v>
      </c>
      <c r="D8" s="247"/>
      <c r="E8" s="248"/>
      <c r="F8" s="249"/>
      <c r="G8" s="249">
        <f>SUMIF(AG9:AG11,"&lt;&gt;NOR",G9:G11)</f>
        <v>0</v>
      </c>
      <c r="H8" s="249"/>
      <c r="I8" s="249">
        <f>SUM(I9:I11)</f>
        <v>0</v>
      </c>
      <c r="J8" s="249"/>
      <c r="K8" s="249">
        <f>SUM(K9:K11)</f>
        <v>0</v>
      </c>
      <c r="L8" s="249"/>
      <c r="M8" s="249">
        <f>SUM(M9:M11)</f>
        <v>0</v>
      </c>
      <c r="N8" s="249"/>
      <c r="O8" s="249">
        <f>SUM(O9:O11)</f>
        <v>0</v>
      </c>
      <c r="P8" s="249"/>
      <c r="Q8" s="249">
        <f>SUM(Q9:Q11)</f>
        <v>0</v>
      </c>
      <c r="R8" s="249"/>
      <c r="S8" s="249"/>
      <c r="T8" s="250"/>
      <c r="U8" s="244"/>
      <c r="V8" s="244">
        <f>SUM(V9:V11)</f>
        <v>0</v>
      </c>
      <c r="W8" s="244"/>
      <c r="X8" s="244"/>
      <c r="AG8" t="s">
        <v>118</v>
      </c>
    </row>
    <row r="9" spans="1:60" outlineLevel="1" x14ac:dyDescent="0.2">
      <c r="A9" s="251">
        <v>1</v>
      </c>
      <c r="B9" s="252" t="s">
        <v>275</v>
      </c>
      <c r="C9" s="262" t="s">
        <v>276</v>
      </c>
      <c r="D9" s="253" t="s">
        <v>277</v>
      </c>
      <c r="E9" s="254">
        <v>1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</v>
      </c>
      <c r="Q9" s="256">
        <f>ROUND(E9*P9,2)</f>
        <v>0</v>
      </c>
      <c r="R9" s="256"/>
      <c r="S9" s="256" t="s">
        <v>122</v>
      </c>
      <c r="T9" s="257" t="s">
        <v>239</v>
      </c>
      <c r="U9" s="233">
        <v>0</v>
      </c>
      <c r="V9" s="233">
        <f>ROUND(E9*U9,2)</f>
        <v>0</v>
      </c>
      <c r="W9" s="233"/>
      <c r="X9" s="233" t="s">
        <v>278</v>
      </c>
      <c r="Y9" s="214"/>
      <c r="Z9" s="214"/>
      <c r="AA9" s="214"/>
      <c r="AB9" s="214"/>
      <c r="AC9" s="214"/>
      <c r="AD9" s="214"/>
      <c r="AE9" s="214"/>
      <c r="AF9" s="214"/>
      <c r="AG9" s="214" t="s">
        <v>279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5" t="s">
        <v>280</v>
      </c>
      <c r="D10" s="259"/>
      <c r="E10" s="259"/>
      <c r="F10" s="259"/>
      <c r="G10" s="25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142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77">
        <v>2</v>
      </c>
      <c r="B11" s="278" t="s">
        <v>281</v>
      </c>
      <c r="C11" s="284" t="s">
        <v>282</v>
      </c>
      <c r="D11" s="279" t="s">
        <v>258</v>
      </c>
      <c r="E11" s="280">
        <v>1</v>
      </c>
      <c r="F11" s="281"/>
      <c r="G11" s="282">
        <f>ROUND(E11*F11,2)</f>
        <v>0</v>
      </c>
      <c r="H11" s="281"/>
      <c r="I11" s="282">
        <f>ROUND(E11*H11,2)</f>
        <v>0</v>
      </c>
      <c r="J11" s="281"/>
      <c r="K11" s="282">
        <f>ROUND(E11*J11,2)</f>
        <v>0</v>
      </c>
      <c r="L11" s="282">
        <v>21</v>
      </c>
      <c r="M11" s="282">
        <f>G11*(1+L11/100)</f>
        <v>0</v>
      </c>
      <c r="N11" s="282">
        <v>0</v>
      </c>
      <c r="O11" s="282">
        <f>ROUND(E11*N11,2)</f>
        <v>0</v>
      </c>
      <c r="P11" s="282">
        <v>0</v>
      </c>
      <c r="Q11" s="282">
        <f>ROUND(E11*P11,2)</f>
        <v>0</v>
      </c>
      <c r="R11" s="282"/>
      <c r="S11" s="282" t="s">
        <v>238</v>
      </c>
      <c r="T11" s="283" t="s">
        <v>239</v>
      </c>
      <c r="U11" s="233">
        <v>0</v>
      </c>
      <c r="V11" s="233">
        <f>ROUND(E11*U11,2)</f>
        <v>0</v>
      </c>
      <c r="W11" s="233"/>
      <c r="X11" s="233" t="s">
        <v>123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124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5" t="s">
        <v>117</v>
      </c>
      <c r="B12" s="246" t="s">
        <v>91</v>
      </c>
      <c r="C12" s="261" t="s">
        <v>30</v>
      </c>
      <c r="D12" s="247"/>
      <c r="E12" s="248"/>
      <c r="F12" s="249"/>
      <c r="G12" s="249">
        <f>SUMIF(AG13:AG15,"&lt;&gt;NOR",G13:G15)</f>
        <v>0</v>
      </c>
      <c r="H12" s="249"/>
      <c r="I12" s="249">
        <f>SUM(I13:I15)</f>
        <v>0</v>
      </c>
      <c r="J12" s="249"/>
      <c r="K12" s="249">
        <f>SUM(K13:K15)</f>
        <v>0</v>
      </c>
      <c r="L12" s="249"/>
      <c r="M12" s="249">
        <f>SUM(M13:M15)</f>
        <v>0</v>
      </c>
      <c r="N12" s="249"/>
      <c r="O12" s="249">
        <f>SUM(O13:O15)</f>
        <v>0</v>
      </c>
      <c r="P12" s="249"/>
      <c r="Q12" s="249">
        <f>SUM(Q13:Q15)</f>
        <v>0</v>
      </c>
      <c r="R12" s="249"/>
      <c r="S12" s="249"/>
      <c r="T12" s="250"/>
      <c r="U12" s="244"/>
      <c r="V12" s="244">
        <f>SUM(V13:V15)</f>
        <v>0</v>
      </c>
      <c r="W12" s="244"/>
      <c r="X12" s="244"/>
      <c r="AG12" t="s">
        <v>118</v>
      </c>
    </row>
    <row r="13" spans="1:60" outlineLevel="1" x14ac:dyDescent="0.2">
      <c r="A13" s="251">
        <v>3</v>
      </c>
      <c r="B13" s="252" t="s">
        <v>283</v>
      </c>
      <c r="C13" s="262" t="s">
        <v>284</v>
      </c>
      <c r="D13" s="253" t="s">
        <v>258</v>
      </c>
      <c r="E13" s="254">
        <v>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238</v>
      </c>
      <c r="T13" s="257" t="s">
        <v>239</v>
      </c>
      <c r="U13" s="233">
        <v>0</v>
      </c>
      <c r="V13" s="233">
        <f>ROUND(E13*U13,2)</f>
        <v>0</v>
      </c>
      <c r="W13" s="233"/>
      <c r="X13" s="233" t="s">
        <v>123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124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5" t="s">
        <v>285</v>
      </c>
      <c r="D14" s="259"/>
      <c r="E14" s="259"/>
      <c r="F14" s="259"/>
      <c r="G14" s="25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142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77">
        <v>4</v>
      </c>
      <c r="B15" s="278" t="s">
        <v>286</v>
      </c>
      <c r="C15" s="284" t="s">
        <v>287</v>
      </c>
      <c r="D15" s="279" t="s">
        <v>258</v>
      </c>
      <c r="E15" s="280">
        <v>1</v>
      </c>
      <c r="F15" s="281"/>
      <c r="G15" s="282">
        <f>ROUND(E15*F15,2)</f>
        <v>0</v>
      </c>
      <c r="H15" s="281"/>
      <c r="I15" s="282">
        <f>ROUND(E15*H15,2)</f>
        <v>0</v>
      </c>
      <c r="J15" s="281"/>
      <c r="K15" s="282">
        <f>ROUND(E15*J15,2)</f>
        <v>0</v>
      </c>
      <c r="L15" s="282">
        <v>21</v>
      </c>
      <c r="M15" s="282">
        <f>G15*(1+L15/100)</f>
        <v>0</v>
      </c>
      <c r="N15" s="282">
        <v>0</v>
      </c>
      <c r="O15" s="282">
        <f>ROUND(E15*N15,2)</f>
        <v>0</v>
      </c>
      <c r="P15" s="282">
        <v>0</v>
      </c>
      <c r="Q15" s="282">
        <f>ROUND(E15*P15,2)</f>
        <v>0</v>
      </c>
      <c r="R15" s="282"/>
      <c r="S15" s="282" t="s">
        <v>238</v>
      </c>
      <c r="T15" s="283" t="s">
        <v>239</v>
      </c>
      <c r="U15" s="233">
        <v>0</v>
      </c>
      <c r="V15" s="233">
        <f>ROUND(E15*U15,2)</f>
        <v>0</v>
      </c>
      <c r="W15" s="233"/>
      <c r="X15" s="233" t="s">
        <v>123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124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45" t="s">
        <v>117</v>
      </c>
      <c r="B16" s="246" t="s">
        <v>86</v>
      </c>
      <c r="C16" s="261" t="s">
        <v>29</v>
      </c>
      <c r="D16" s="247"/>
      <c r="E16" s="248"/>
      <c r="F16" s="249"/>
      <c r="G16" s="249">
        <f>SUMIF(AG17:AG18,"&lt;&gt;NOR",G17:G18)</f>
        <v>0</v>
      </c>
      <c r="H16" s="249"/>
      <c r="I16" s="249">
        <f>SUM(I17:I18)</f>
        <v>0</v>
      </c>
      <c r="J16" s="249"/>
      <c r="K16" s="249">
        <f>SUM(K17:K18)</f>
        <v>0</v>
      </c>
      <c r="L16" s="249"/>
      <c r="M16" s="249">
        <f>SUM(M17:M18)</f>
        <v>0</v>
      </c>
      <c r="N16" s="249"/>
      <c r="O16" s="249">
        <f>SUM(O17:O18)</f>
        <v>0</v>
      </c>
      <c r="P16" s="249"/>
      <c r="Q16" s="249">
        <f>SUM(Q17:Q18)</f>
        <v>0</v>
      </c>
      <c r="R16" s="249"/>
      <c r="S16" s="249"/>
      <c r="T16" s="250"/>
      <c r="U16" s="244"/>
      <c r="V16" s="244">
        <f>SUM(V17:V18)</f>
        <v>0</v>
      </c>
      <c r="W16" s="244"/>
      <c r="X16" s="244"/>
      <c r="AG16" t="s">
        <v>118</v>
      </c>
    </row>
    <row r="17" spans="1:60" outlineLevel="1" x14ac:dyDescent="0.2">
      <c r="A17" s="251">
        <v>5</v>
      </c>
      <c r="B17" s="252" t="s">
        <v>288</v>
      </c>
      <c r="C17" s="262" t="s">
        <v>289</v>
      </c>
      <c r="D17" s="253" t="s">
        <v>277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122</v>
      </c>
      <c r="T17" s="257" t="s">
        <v>239</v>
      </c>
      <c r="U17" s="233">
        <v>0</v>
      </c>
      <c r="V17" s="233">
        <f>ROUND(E17*U17,2)</f>
        <v>0</v>
      </c>
      <c r="W17" s="233"/>
      <c r="X17" s="233" t="s">
        <v>278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290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1"/>
      <c r="B18" s="232"/>
      <c r="C18" s="265" t="s">
        <v>291</v>
      </c>
      <c r="D18" s="259"/>
      <c r="E18" s="259"/>
      <c r="F18" s="259"/>
      <c r="G18" s="25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142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58" t="str">
        <f>C18</f>
        <v>Zaměření a vytýčení stávajících inženýrských sítí v místě stavby z hlediska jejich ochrany při provádění stavby.</v>
      </c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45" t="s">
        <v>117</v>
      </c>
      <c r="B19" s="246" t="s">
        <v>91</v>
      </c>
      <c r="C19" s="261" t="s">
        <v>30</v>
      </c>
      <c r="D19" s="247"/>
      <c r="E19" s="248"/>
      <c r="F19" s="249"/>
      <c r="G19" s="249">
        <f>SUMIF(AG20:AG21,"&lt;&gt;NOR",G20:G21)</f>
        <v>0</v>
      </c>
      <c r="H19" s="249"/>
      <c r="I19" s="249">
        <f>SUM(I20:I21)</f>
        <v>0</v>
      </c>
      <c r="J19" s="249"/>
      <c r="K19" s="249">
        <f>SUM(K20:K21)</f>
        <v>0</v>
      </c>
      <c r="L19" s="249"/>
      <c r="M19" s="249">
        <f>SUM(M20:M21)</f>
        <v>0</v>
      </c>
      <c r="N19" s="249"/>
      <c r="O19" s="249">
        <f>SUM(O20:O21)</f>
        <v>0</v>
      </c>
      <c r="P19" s="249"/>
      <c r="Q19" s="249">
        <f>SUM(Q20:Q21)</f>
        <v>0</v>
      </c>
      <c r="R19" s="249"/>
      <c r="S19" s="249"/>
      <c r="T19" s="250"/>
      <c r="U19" s="244"/>
      <c r="V19" s="244">
        <f>SUM(V20:V21)</f>
        <v>0</v>
      </c>
      <c r="W19" s="244"/>
      <c r="X19" s="244"/>
      <c r="AG19" t="s">
        <v>118</v>
      </c>
    </row>
    <row r="20" spans="1:60" outlineLevel="1" x14ac:dyDescent="0.2">
      <c r="A20" s="251">
        <v>6</v>
      </c>
      <c r="B20" s="252" t="s">
        <v>292</v>
      </c>
      <c r="C20" s="262" t="s">
        <v>293</v>
      </c>
      <c r="D20" s="253" t="s">
        <v>277</v>
      </c>
      <c r="E20" s="254">
        <v>1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122</v>
      </c>
      <c r="T20" s="257" t="s">
        <v>239</v>
      </c>
      <c r="U20" s="233">
        <v>0</v>
      </c>
      <c r="V20" s="233">
        <f>ROUND(E20*U20,2)</f>
        <v>0</v>
      </c>
      <c r="W20" s="233"/>
      <c r="X20" s="233" t="s">
        <v>278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279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65" t="s">
        <v>294</v>
      </c>
      <c r="D21" s="259"/>
      <c r="E21" s="259"/>
      <c r="F21" s="259"/>
      <c r="G21" s="259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142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58" t="str">
        <f>C21</f>
        <v>Náklady na provedení skutečného zaměření stavby v rozsahu nezbytném pro zápis změny do katastru nemovitostí.</v>
      </c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3"/>
      <c r="B22" s="4"/>
      <c r="C22" s="270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104</v>
      </c>
    </row>
    <row r="23" spans="1:60" x14ac:dyDescent="0.2">
      <c r="A23" s="217"/>
      <c r="B23" s="218" t="s">
        <v>31</v>
      </c>
      <c r="C23" s="271"/>
      <c r="D23" s="219"/>
      <c r="E23" s="220"/>
      <c r="F23" s="220"/>
      <c r="G23" s="260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208</v>
      </c>
    </row>
    <row r="24" spans="1:60" x14ac:dyDescent="0.2">
      <c r="A24" s="3"/>
      <c r="B24" s="4"/>
      <c r="C24" s="270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0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21" t="s">
        <v>209</v>
      </c>
      <c r="B26" s="221"/>
      <c r="C26" s="27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2"/>
      <c r="B27" s="223"/>
      <c r="C27" s="273"/>
      <c r="D27" s="223"/>
      <c r="E27" s="223"/>
      <c r="F27" s="223"/>
      <c r="G27" s="22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210</v>
      </c>
    </row>
    <row r="28" spans="1:60" x14ac:dyDescent="0.2">
      <c r="A28" s="225"/>
      <c r="B28" s="226"/>
      <c r="C28" s="274"/>
      <c r="D28" s="226"/>
      <c r="E28" s="226"/>
      <c r="F28" s="226"/>
      <c r="G28" s="22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5"/>
      <c r="B29" s="226"/>
      <c r="C29" s="274"/>
      <c r="D29" s="226"/>
      <c r="E29" s="226"/>
      <c r="F29" s="226"/>
      <c r="G29" s="22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5"/>
      <c r="B30" s="226"/>
      <c r="C30" s="274"/>
      <c r="D30" s="226"/>
      <c r="E30" s="226"/>
      <c r="F30" s="226"/>
      <c r="G30" s="22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8"/>
      <c r="B31" s="229"/>
      <c r="C31" s="275"/>
      <c r="D31" s="229"/>
      <c r="E31" s="229"/>
      <c r="F31" s="229"/>
      <c r="G31" s="2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0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76"/>
      <c r="D33" s="10"/>
      <c r="AG33" t="s">
        <v>211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23-002.08 A01 Pol</vt:lpstr>
      <vt:lpstr>23-002.08 E01 Pol</vt:lpstr>
      <vt:lpstr>23-002.08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'23-002.08 A01 Pol'!Názvy_tisku</vt:lpstr>
      <vt:lpstr>'23-002.08 E01 Pol'!Názvy_tisku</vt:lpstr>
      <vt:lpstr>'23-002.08 O01 Pol'!Názvy_tisku</vt:lpstr>
      <vt:lpstr>oadresa</vt:lpstr>
      <vt:lpstr>Stavba!Objednatel</vt:lpstr>
      <vt:lpstr>Stavba!Objekt</vt:lpstr>
      <vt:lpstr>'23-002.08 A01 Pol'!Oblast_tisku</vt:lpstr>
      <vt:lpstr>'23-002.08 E01 Pol'!Oblast_tisku</vt:lpstr>
      <vt:lpstr>'23-002.08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2023-04-27T18:17:16Z</dcterms:modified>
</cp:coreProperties>
</file>